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D4903FA-55DE-4D07-BCBC-6522ED4FBB6E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はじめに" sheetId="1" r:id="rId1"/>
    <sheet name="入力" sheetId="2" r:id="rId2"/>
    <sheet name="月のまとめ" sheetId="3" r:id="rId3"/>
    <sheet name="設定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3" l="1"/>
  <c r="B36" i="3"/>
  <c r="A36" i="3"/>
  <c r="C35" i="3"/>
  <c r="B35" i="3"/>
  <c r="A35" i="3"/>
  <c r="C34" i="3"/>
  <c r="B34" i="3"/>
  <c r="A34" i="3"/>
  <c r="C33" i="3"/>
  <c r="B33" i="3"/>
  <c r="A33" i="3"/>
  <c r="C32" i="3"/>
  <c r="B32" i="3"/>
  <c r="A32" i="3"/>
  <c r="C31" i="3"/>
  <c r="B31" i="3"/>
  <c r="A31" i="3"/>
  <c r="C30" i="3"/>
  <c r="B30" i="3"/>
  <c r="A30" i="3"/>
  <c r="C29" i="3"/>
  <c r="B29" i="3"/>
  <c r="A29" i="3"/>
  <c r="C28" i="3"/>
  <c r="B28" i="3"/>
  <c r="A28" i="3"/>
  <c r="C27" i="3"/>
  <c r="B27" i="3"/>
  <c r="A27" i="3"/>
  <c r="C26" i="3"/>
  <c r="B26" i="3"/>
  <c r="A26" i="3"/>
  <c r="C25" i="3"/>
  <c r="B25" i="3"/>
  <c r="A25" i="3"/>
  <c r="C24" i="3"/>
  <c r="B24" i="3"/>
  <c r="A24" i="3"/>
  <c r="C23" i="3"/>
  <c r="B23" i="3"/>
  <c r="A23" i="3"/>
  <c r="C22" i="3"/>
  <c r="B22" i="3"/>
  <c r="A22" i="3"/>
  <c r="C21" i="3"/>
  <c r="B21" i="3"/>
  <c r="A21" i="3"/>
  <c r="C20" i="3"/>
  <c r="B20" i="3"/>
  <c r="A20" i="3"/>
  <c r="C19" i="3"/>
  <c r="B19" i="3"/>
  <c r="A19" i="3"/>
  <c r="I18" i="3"/>
  <c r="J18" i="3" s="1"/>
  <c r="C18" i="3"/>
  <c r="B18" i="3"/>
  <c r="A18" i="3"/>
  <c r="I17" i="3"/>
  <c r="J17" i="3" s="1"/>
  <c r="C17" i="3"/>
  <c r="B17" i="3"/>
  <c r="A17" i="3"/>
  <c r="I16" i="3"/>
  <c r="C16" i="3"/>
  <c r="B16" i="3"/>
  <c r="A16" i="3"/>
  <c r="I15" i="3"/>
  <c r="C15" i="3"/>
  <c r="B15" i="3"/>
  <c r="A15" i="3"/>
  <c r="I14" i="3"/>
  <c r="C14" i="3"/>
  <c r="B14" i="3"/>
  <c r="A14" i="3"/>
  <c r="I13" i="3"/>
  <c r="C13" i="3"/>
  <c r="B13" i="3"/>
  <c r="A13" i="3"/>
  <c r="I12" i="3"/>
  <c r="C12" i="3"/>
  <c r="B12" i="3"/>
  <c r="A12" i="3"/>
  <c r="I11" i="3"/>
  <c r="C11" i="3"/>
  <c r="B11" i="3"/>
  <c r="A11" i="3"/>
  <c r="H303" i="2"/>
  <c r="G303" i="2"/>
  <c r="H302" i="2"/>
  <c r="G302" i="2"/>
  <c r="H301" i="2"/>
  <c r="G301" i="2"/>
  <c r="H300" i="2"/>
  <c r="G300" i="2"/>
  <c r="H299" i="2"/>
  <c r="G299" i="2"/>
  <c r="H298" i="2"/>
  <c r="G298" i="2"/>
  <c r="H297" i="2"/>
  <c r="G297" i="2"/>
  <c r="H296" i="2"/>
  <c r="G296" i="2"/>
  <c r="H295" i="2"/>
  <c r="G295" i="2"/>
  <c r="H294" i="2"/>
  <c r="G294" i="2"/>
  <c r="H293" i="2"/>
  <c r="G293" i="2"/>
  <c r="H292" i="2"/>
  <c r="G292" i="2"/>
  <c r="H291" i="2"/>
  <c r="G291" i="2"/>
  <c r="H290" i="2"/>
  <c r="G290" i="2"/>
  <c r="H289" i="2"/>
  <c r="G289" i="2"/>
  <c r="H288" i="2"/>
  <c r="G288" i="2"/>
  <c r="H287" i="2"/>
  <c r="G287" i="2"/>
  <c r="H286" i="2"/>
  <c r="G286" i="2"/>
  <c r="H285" i="2"/>
  <c r="G285" i="2"/>
  <c r="H284" i="2"/>
  <c r="G284" i="2"/>
  <c r="H283" i="2"/>
  <c r="G283" i="2"/>
  <c r="H282" i="2"/>
  <c r="G282" i="2"/>
  <c r="H281" i="2"/>
  <c r="G281" i="2"/>
  <c r="H280" i="2"/>
  <c r="G280" i="2"/>
  <c r="H279" i="2"/>
  <c r="G279" i="2"/>
  <c r="H278" i="2"/>
  <c r="G278" i="2"/>
  <c r="H277" i="2"/>
  <c r="G277" i="2"/>
  <c r="H276" i="2"/>
  <c r="G276" i="2"/>
  <c r="H275" i="2"/>
  <c r="G275" i="2"/>
  <c r="H274" i="2"/>
  <c r="G274" i="2"/>
  <c r="H273" i="2"/>
  <c r="G273" i="2"/>
  <c r="H272" i="2"/>
  <c r="G272" i="2"/>
  <c r="H271" i="2"/>
  <c r="G271" i="2"/>
  <c r="H270" i="2"/>
  <c r="G270" i="2"/>
  <c r="H269" i="2"/>
  <c r="G269" i="2"/>
  <c r="H268" i="2"/>
  <c r="G268" i="2"/>
  <c r="H267" i="2"/>
  <c r="G267" i="2"/>
  <c r="H266" i="2"/>
  <c r="G266" i="2"/>
  <c r="H265" i="2"/>
  <c r="G265" i="2"/>
  <c r="H264" i="2"/>
  <c r="G264" i="2"/>
  <c r="H263" i="2"/>
  <c r="G263" i="2"/>
  <c r="H262" i="2"/>
  <c r="G262" i="2"/>
  <c r="H261" i="2"/>
  <c r="G261" i="2"/>
  <c r="H260" i="2"/>
  <c r="G260" i="2"/>
  <c r="H259" i="2"/>
  <c r="G259" i="2"/>
  <c r="H258" i="2"/>
  <c r="G258" i="2"/>
  <c r="H257" i="2"/>
  <c r="G257" i="2"/>
  <c r="H256" i="2"/>
  <c r="G256" i="2"/>
  <c r="H255" i="2"/>
  <c r="G255" i="2"/>
  <c r="H254" i="2"/>
  <c r="G254" i="2"/>
  <c r="H253" i="2"/>
  <c r="G253" i="2"/>
  <c r="H252" i="2"/>
  <c r="G252" i="2"/>
  <c r="H251" i="2"/>
  <c r="G251" i="2"/>
  <c r="H250" i="2"/>
  <c r="G250" i="2"/>
  <c r="H249" i="2"/>
  <c r="G249" i="2"/>
  <c r="H248" i="2"/>
  <c r="G248" i="2"/>
  <c r="H247" i="2"/>
  <c r="G247" i="2"/>
  <c r="H246" i="2"/>
  <c r="G246" i="2"/>
  <c r="H245" i="2"/>
  <c r="G245" i="2"/>
  <c r="H244" i="2"/>
  <c r="G244" i="2"/>
  <c r="H243" i="2"/>
  <c r="G243" i="2"/>
  <c r="H242" i="2"/>
  <c r="G242" i="2"/>
  <c r="H241" i="2"/>
  <c r="G241" i="2"/>
  <c r="H240" i="2"/>
  <c r="G240" i="2"/>
  <c r="H239" i="2"/>
  <c r="G239" i="2"/>
  <c r="H238" i="2"/>
  <c r="G238" i="2"/>
  <c r="H237" i="2"/>
  <c r="G237" i="2"/>
  <c r="H236" i="2"/>
  <c r="G236" i="2"/>
  <c r="H235" i="2"/>
  <c r="G235" i="2"/>
  <c r="H234" i="2"/>
  <c r="G234" i="2"/>
  <c r="H233" i="2"/>
  <c r="G233" i="2"/>
  <c r="H232" i="2"/>
  <c r="G232" i="2"/>
  <c r="H231" i="2"/>
  <c r="G231" i="2"/>
  <c r="H230" i="2"/>
  <c r="G230" i="2"/>
  <c r="H229" i="2"/>
  <c r="G229" i="2"/>
  <c r="H228" i="2"/>
  <c r="G228" i="2"/>
  <c r="H227" i="2"/>
  <c r="G227" i="2"/>
  <c r="H226" i="2"/>
  <c r="G226" i="2"/>
  <c r="H225" i="2"/>
  <c r="G225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H208" i="2"/>
  <c r="G208" i="2"/>
  <c r="H207" i="2"/>
  <c r="G207" i="2"/>
  <c r="H206" i="2"/>
  <c r="G206" i="2"/>
  <c r="H205" i="2"/>
  <c r="G205" i="2"/>
  <c r="H204" i="2"/>
  <c r="G204" i="2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D16" i="3" s="1"/>
  <c r="G7" i="2"/>
  <c r="H6" i="2"/>
  <c r="G6" i="2"/>
  <c r="H5" i="2"/>
  <c r="G5" i="2"/>
  <c r="H4" i="2"/>
  <c r="G4" i="2"/>
  <c r="J15" i="3" l="1"/>
  <c r="J13" i="3"/>
  <c r="J16" i="3"/>
  <c r="J14" i="3"/>
  <c r="J12" i="3"/>
  <c r="J11" i="3"/>
  <c r="F36" i="3"/>
  <c r="G36" i="3" s="1"/>
  <c r="E36" i="3"/>
  <c r="D36" i="3"/>
  <c r="F35" i="3"/>
  <c r="G35" i="3" s="1"/>
  <c r="E35" i="3"/>
  <c r="D35" i="3"/>
  <c r="F34" i="3"/>
  <c r="G34" i="3" s="1"/>
  <c r="E34" i="3"/>
  <c r="D34" i="3"/>
  <c r="F33" i="3"/>
  <c r="G33" i="3" s="1"/>
  <c r="E33" i="3"/>
  <c r="D33" i="3"/>
  <c r="F32" i="3"/>
  <c r="G32" i="3" s="1"/>
  <c r="E32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5" i="3"/>
  <c r="D14" i="3"/>
  <c r="F13" i="3"/>
  <c r="G13" i="3" s="1"/>
  <c r="D13" i="3"/>
  <c r="E13" i="3"/>
  <c r="D12" i="3"/>
  <c r="E12" i="3"/>
  <c r="F12" i="3"/>
  <c r="G12" i="3" s="1"/>
  <c r="F11" i="3"/>
  <c r="G11" i="3" s="1"/>
  <c r="D11" i="3"/>
  <c r="E11" i="3"/>
  <c r="F16" i="3"/>
  <c r="G16" i="3" s="1"/>
  <c r="E16" i="3"/>
  <c r="B7" i="3"/>
  <c r="B6" i="3"/>
  <c r="B5" i="3"/>
  <c r="B4" i="3"/>
  <c r="F20" i="3" l="1"/>
  <c r="G20" i="3" s="1"/>
  <c r="E20" i="3"/>
  <c r="E19" i="3"/>
  <c r="F19" i="3"/>
  <c r="G19" i="3" s="1"/>
  <c r="B8" i="3"/>
  <c r="F31" i="3"/>
  <c r="G31" i="3" s="1"/>
  <c r="E31" i="3"/>
  <c r="F30" i="3"/>
  <c r="G30" i="3" s="1"/>
  <c r="E30" i="3"/>
  <c r="E29" i="3"/>
  <c r="F29" i="3"/>
  <c r="G29" i="3" s="1"/>
  <c r="E28" i="3"/>
  <c r="F28" i="3"/>
  <c r="G28" i="3" s="1"/>
  <c r="E27" i="3"/>
  <c r="F27" i="3"/>
  <c r="G27" i="3" s="1"/>
  <c r="F26" i="3"/>
  <c r="G26" i="3" s="1"/>
  <c r="E26" i="3"/>
  <c r="F25" i="3"/>
  <c r="G25" i="3" s="1"/>
  <c r="E25" i="3"/>
  <c r="F24" i="3"/>
  <c r="G24" i="3" s="1"/>
  <c r="E24" i="3"/>
  <c r="F23" i="3"/>
  <c r="G23" i="3" s="1"/>
  <c r="E23" i="3"/>
  <c r="F22" i="3"/>
  <c r="G22" i="3" s="1"/>
  <c r="E22" i="3"/>
  <c r="F21" i="3"/>
  <c r="G21" i="3" s="1"/>
  <c r="E21" i="3"/>
  <c r="E18" i="3"/>
  <c r="F18" i="3"/>
  <c r="G18" i="3" s="1"/>
  <c r="E17" i="3"/>
  <c r="F17" i="3"/>
  <c r="G17" i="3" s="1"/>
  <c r="E15" i="3"/>
  <c r="F15" i="3"/>
  <c r="G15" i="3" s="1"/>
  <c r="E14" i="3"/>
  <c r="F14" i="3"/>
  <c r="G14" i="3" s="1"/>
</calcChain>
</file>

<file path=xl/sharedStrings.xml><?xml version="1.0" encoding="utf-8"?>
<sst xmlns="http://schemas.openxmlformats.org/spreadsheetml/2006/main" count="356" uniqueCount="94">
  <si>
    <t>自動集計の家計簿（お試し版）　使い方</t>
  </si>
  <si>
    <t>このお試し版は無料で配布しています。入力するのは「入力」シートだけ。あとは自動で集計されます。</t>
  </si>
  <si>
    <t>1. 最初に「設定」シートを見る</t>
  </si>
  <si>
    <t>・年を、使う年に合わせます。費目の名前と区分（収入／固定費／変動費／貯金）、月の予算、支払い方法を、自分の家計に合わせて書き換えます。費目は26個まで。</t>
  </si>
  <si>
    <t>2. 「入力」シートに、使ったお金・入ったお金を書く</t>
  </si>
  <si>
    <t>・日付（例: 2026/10/5）、費目（リストから選ぶ）、金額を入れます。内容・支払い方法・メモは書かなくてもかまいません。収入も同じ表に書きます。</t>
  </si>
  <si>
    <t>・灰色の「区分」「年月」の列は自動で入るので、さわらないでください。お試し版は300行まで書けます（2〜3か月分の目安）。</t>
  </si>
  <si>
    <t>3. 「月のまとめ」で、月を選ぶ</t>
  </si>
  <si>
    <t>・黄色のセルで月を選ぶと、費目ごとの予算・実績・残り・使用率と、支払い方法ごとの合計が出ます。使用率が100%を超えると赤くなります。</t>
  </si>
  <si>
    <t>フル版について</t>
  </si>
  <si>
    <t>・1,500行まで書けて、「年間まとめ」（12か月の推移とグラフ）「固定費・サブスクの見直し」「貯金目標」が付いた版を GOGOWAVE（BOOTH）で用意しています。お試し版で使い勝手を確かめてからどうぞ。</t>
  </si>
  <si>
    <t>色の意味</t>
  </si>
  <si>
    <t>・黄色のセル＝書くところ　／　白や灰色のセル＝自動で計算されるところ（まちがって消さないよう保護してあります。パスワードはなし）</t>
  </si>
  <si>
    <t>・数式を自分で変えたいときは、Excelなら「校閲」→「シート保護の解除」で外せます。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</si>
  <si>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</si>
  <si>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</si>
  <si>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ご利用について</t>
  </si>
  <si>
    <t>・個人利用は自由です。ファイルそのものの再配布・販売はご遠慮ください。</t>
  </si>
  <si>
    <t>・記録と集計のための道具です。家計や投資についての助言をするものではありません。</t>
  </si>
  <si>
    <t>この家計簿は、AI（Claude）を使って作成し、作者が Excel で数式の動作を確認して仕上げています。　GOGOWAVE / ハカリ</t>
  </si>
  <si>
    <t>入力</t>
  </si>
  <si>
    <t>日付・費目・金額を入れるだけ。区分と年月は自動で入ります（灰色の列はさわらない）</t>
  </si>
  <si>
    <t>日付</t>
  </si>
  <si>
    <t>費目</t>
  </si>
  <si>
    <t>内容</t>
  </si>
  <si>
    <t>金額</t>
  </si>
  <si>
    <t>支払い方法</t>
  </si>
  <si>
    <t>メモ</t>
  </si>
  <si>
    <t>区分(自動)</t>
  </si>
  <si>
    <t>年月(自動)</t>
  </si>
  <si>
    <t>給料</t>
  </si>
  <si>
    <t>1月分</t>
  </si>
  <si>
    <t>振込</t>
  </si>
  <si>
    <t>住居費</t>
  </si>
  <si>
    <t>家賃</t>
  </si>
  <si>
    <t>口座振替</t>
  </si>
  <si>
    <t>電気</t>
  </si>
  <si>
    <t/>
  </si>
  <si>
    <t>ガス</t>
  </si>
  <si>
    <t>水道</t>
  </si>
  <si>
    <t>通信費</t>
  </si>
  <si>
    <t>スマホ・ネット</t>
  </si>
  <si>
    <t>クレジットカード</t>
  </si>
  <si>
    <t>保険</t>
  </si>
  <si>
    <t>サブスク</t>
  </si>
  <si>
    <t>動画・音楽</t>
  </si>
  <si>
    <t>食費</t>
  </si>
  <si>
    <t>スーパー</t>
  </si>
  <si>
    <t>現金</t>
  </si>
  <si>
    <t>QR決済</t>
  </si>
  <si>
    <t>日用品</t>
  </si>
  <si>
    <t>ドラッグストア</t>
  </si>
  <si>
    <t>電子マネー</t>
  </si>
  <si>
    <t>外食</t>
  </si>
  <si>
    <t>ランチ・夕食</t>
  </si>
  <si>
    <t>交通費</t>
  </si>
  <si>
    <t>IC チャージ</t>
  </si>
  <si>
    <t>美容・衣服</t>
  </si>
  <si>
    <t>カット</t>
  </si>
  <si>
    <t>交際費</t>
  </si>
  <si>
    <t>趣味・レジャー</t>
  </si>
  <si>
    <t>先取り貯金</t>
  </si>
  <si>
    <t>つみたて投資</t>
  </si>
  <si>
    <t>2月分</t>
  </si>
  <si>
    <t>副収入</t>
  </si>
  <si>
    <t>フリマ売上</t>
  </si>
  <si>
    <t>医療費</t>
  </si>
  <si>
    <t>歯科</t>
  </si>
  <si>
    <t>3月分</t>
  </si>
  <si>
    <t>春物</t>
  </si>
  <si>
    <t>特別費</t>
  </si>
  <si>
    <t>引っ越し祝い</t>
  </si>
  <si>
    <t>月のまとめ</t>
  </si>
  <si>
    <t>黄色のセルで月を選ぶと、その月の集計に切り替わります</t>
  </si>
  <si>
    <t>見る月</t>
  </si>
  <si>
    <t>収入</t>
  </si>
  <si>
    <t>固定費</t>
  </si>
  <si>
    <t>変動費</t>
  </si>
  <si>
    <t>貯金</t>
  </si>
  <si>
    <t>残り</t>
  </si>
  <si>
    <t>＝ 収入 − 固定費 − 変動費 − 貯金</t>
  </si>
  <si>
    <t>区分</t>
  </si>
  <si>
    <t>予算</t>
  </si>
  <si>
    <t>実績</t>
  </si>
  <si>
    <t>予算の残り</t>
  </si>
  <si>
    <t>使用率</t>
  </si>
  <si>
    <t>グラフ</t>
  </si>
  <si>
    <t>支出の合計</t>
  </si>
  <si>
    <t>設定</t>
  </si>
  <si>
    <t>黄色のセルは自由に書き換えられます</t>
  </si>
  <si>
    <t>年</t>
  </si>
  <si>
    <t>月の予算</t>
  </si>
  <si>
    <t>その他の収入</t>
  </si>
  <si>
    <t>※区分は「収入／固定費／変動費／貯金」から選びます。費目は26個まで。名前を変えると、入力シートの選択肢とまとめの表に自動で反映されます。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</si>
</sst>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&quot;月&quot;"/>
  </numFmts>
  <fonts count="11">
    <font>
      <sz val="11"/>
      <color theme="1"/>
      <name val="ＭＳ Ｐゴシック"/>
      <family val="2"/>
      <scheme val="minor"/>
    </font>
    <font>
      <b/>
      <sz val="16"/>
      <color rgb="FFB5806A"/>
      <name val="Yu Gothic"/>
      <family val="3"/>
      <charset val="128"/>
    </font>
    <font>
      <sz val="10"/>
      <color rgb="FF4A444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B5806A"/>
      <name val="Yu Gothic"/>
      <family val="3"/>
      <charset val="128"/>
    </font>
    <font>
      <sz val="10"/>
      <color rgb="FF8E837A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4A4440"/>
      <name val="Yu Gothic"/>
      <family val="3"/>
      <charset val="128"/>
    </font>
    <font>
      <b/>
      <sz val="12"/>
      <color rgb="FF4A4440"/>
      <name val="Yu Gothic"/>
      <family val="3"/>
      <charset val="128"/>
    </font>
    <font>
      <sz val="9"/>
      <color rgb="FFB5806A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5806A"/>
      </patternFill>
    </fill>
    <fill>
      <patternFill patternType="solid">
        <fgColor rgb="FFBDB3A8"/>
      </patternFill>
    </fill>
    <fill>
      <patternFill patternType="solid">
        <fgColor rgb="FFFFF9E8"/>
      </patternFill>
    </fill>
    <fill>
      <patternFill patternType="solid">
        <fgColor rgb="FFF4EEE6"/>
      </patternFill>
    </fill>
  </fills>
  <borders count="2">
    <border>
      <left/>
      <right/>
      <top/>
      <bottom/>
      <diagonal/>
    </border>
    <border>
      <left style="thin">
        <color rgb="FFE2D9CE"/>
      </left>
      <right style="thin">
        <color rgb="FFE2D9CE"/>
      </right>
      <top style="thin">
        <color rgb="FFE2D9CE"/>
      </top>
      <bottom style="thin">
        <color rgb="FFE2D9C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38" fontId="2" fillId="4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177" fontId="8" fillId="4" borderId="1" xfId="0" applyNumberFormat="1" applyFont="1" applyFill="1" applyBorder="1" applyAlignment="1" applyProtection="1">
      <alignment horizontal="center" vertical="center"/>
      <protection locked="0"/>
    </xf>
    <xf numFmtId="38" fontId="2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38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1">
    <dxf>
      <font>
        <b/>
        <color rgb="FFC0504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5806A"/>
  </sheetPr>
  <dimension ref="B1:B20"/>
  <sheetViews>
    <sheetView showGridLines="0" tabSelected="1" workbookViewId="0"/>
  </sheetViews>
  <sheetFormatPr defaultRowHeight="13.2"/>
  <cols>
    <col min="1" max="1" width="4" customWidth="1"/>
    <col min="2" max="2" width="100" customWidth="1"/>
  </cols>
  <sheetData>
    <row r="1" spans="2:2" ht="31.95" customHeight="1">
      <c r="B1" s="1" t="s">
        <v>0</v>
      </c>
    </row>
    <row r="2" spans="2:2" ht="19.95" customHeight="1">
      <c r="B2" s="2" t="s">
        <v>1</v>
      </c>
    </row>
    <row r="3" spans="2:2" ht="22.05" customHeight="1">
      <c r="B3" s="3" t="s">
        <v>2</v>
      </c>
    </row>
    <row r="4" spans="2:2" ht="19.95" customHeight="1">
      <c r="B4" s="2" t="s">
        <v>3</v>
      </c>
    </row>
    <row r="5" spans="2:2" ht="22.05" customHeight="1">
      <c r="B5" s="3" t="s">
        <v>4</v>
      </c>
    </row>
    <row r="6" spans="2:2" ht="19.95" customHeight="1">
      <c r="B6" s="2" t="s">
        <v>5</v>
      </c>
    </row>
    <row r="7" spans="2:2" ht="19.95" customHeight="1">
      <c r="B7" s="2" t="s">
        <v>6</v>
      </c>
    </row>
    <row r="8" spans="2:2" ht="22.05" customHeight="1">
      <c r="B8" s="3" t="s">
        <v>7</v>
      </c>
    </row>
    <row r="9" spans="2:2" ht="19.95" customHeight="1">
      <c r="B9" s="2" t="s">
        <v>8</v>
      </c>
    </row>
    <row r="10" spans="2:2" ht="22.05" customHeight="1">
      <c r="B10" s="3" t="s">
        <v>9</v>
      </c>
    </row>
    <row r="11" spans="2:2" ht="19.95" customHeight="1">
      <c r="B11" s="2" t="s">
        <v>10</v>
      </c>
    </row>
    <row r="12" spans="2:2" ht="22.05" customHeight="1">
      <c r="B12" s="3" t="s">
        <v>11</v>
      </c>
    </row>
    <row r="13" spans="2:2" ht="19.95" customHeight="1">
      <c r="B13" s="2" t="s">
        <v>12</v>
      </c>
    </row>
    <row r="14" spans="2:2" ht="19.95" customHeight="1">
      <c r="B14" s="2" t="s">
        <v>13</v>
      </c>
    </row>
    <row r="15" spans="2:2" ht="22.05" customHeight="1">
      <c r="B15" s="3" t="s">
        <v>14</v>
      </c>
    </row>
    <row r="16" spans="2:2" ht="19.95" customHeight="1">
      <c r="B16" s="2" t="s">
        <v>15</v>
      </c>
    </row>
    <row r="17" spans="2:2" ht="22.05" customHeight="1">
      <c r="B17" s="3" t="s">
        <v>16</v>
      </c>
    </row>
    <row r="18" spans="2:2" ht="19.95" customHeight="1">
      <c r="B18" s="2" t="s">
        <v>17</v>
      </c>
    </row>
    <row r="19" spans="2:2" ht="19.95" customHeight="1">
      <c r="B19" s="2" t="s">
        <v>18</v>
      </c>
    </row>
    <row r="20" spans="2:2" ht="19.95" customHeight="1">
      <c r="B20" s="2" t="s">
        <v>19</v>
      </c>
    </row>
  </sheetData>
  <sheetProtection sheet="1" formatColumns="0" formatRows="0" sort="0" autoFilter="0"/>
  <phoneticPr fontId="10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</sheetPr>
  <dimension ref="A1:H303"/>
  <sheetViews>
    <sheetView workbookViewId="0">
      <pane ySplit="3" topLeftCell="A4" activePane="bottomLeft" state="frozen"/>
      <selection pane="bottomLeft"/>
    </sheetView>
  </sheetViews>
  <sheetFormatPr defaultRowHeight="13.2"/>
  <cols>
    <col min="1" max="1" width="12" customWidth="1"/>
    <col min="2" max="2" width="18" customWidth="1"/>
    <col min="3" max="3" width="28" customWidth="1"/>
    <col min="4" max="4" width="13" customWidth="1"/>
    <col min="5" max="5" width="16" customWidth="1"/>
    <col min="6" max="6" width="24" customWidth="1"/>
    <col min="7" max="8" width="10" customWidth="1"/>
  </cols>
  <sheetData>
    <row r="1" spans="1:8" ht="28.05" customHeight="1">
      <c r="A1" s="4" t="s">
        <v>20</v>
      </c>
      <c r="C1" s="5" t="s">
        <v>21</v>
      </c>
    </row>
    <row r="3" spans="1:8" ht="16.2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7" t="s">
        <v>28</v>
      </c>
      <c r="H3" s="7" t="s">
        <v>29</v>
      </c>
    </row>
    <row r="4" spans="1:8" ht="16.2">
      <c r="A4" s="8">
        <v>46412</v>
      </c>
      <c r="B4" s="9" t="s">
        <v>30</v>
      </c>
      <c r="C4" s="9" t="s">
        <v>31</v>
      </c>
      <c r="D4" s="10">
        <v>280000</v>
      </c>
      <c r="E4" s="9" t="s">
        <v>32</v>
      </c>
      <c r="F4" s="9"/>
      <c r="G4" s="11" t="str">
        <f>IF(B4="","",IFERROR(VLOOKUP(B4,設定!$A$5:$B$30,2,FALSE),""))</f>
        <v>収入</v>
      </c>
      <c r="H4" s="12">
        <f t="shared" ref="H4:H67" si="0">IF(A4="","",YEAR(A4)*100+MONTH(A4))</f>
        <v>202701</v>
      </c>
    </row>
    <row r="5" spans="1:8" ht="16.2">
      <c r="A5" s="8">
        <v>46414</v>
      </c>
      <c r="B5" s="9" t="s">
        <v>33</v>
      </c>
      <c r="C5" s="9" t="s">
        <v>34</v>
      </c>
      <c r="D5" s="10">
        <v>78000</v>
      </c>
      <c r="E5" s="9" t="s">
        <v>35</v>
      </c>
      <c r="F5" s="9"/>
      <c r="G5" s="11" t="str">
        <f>IF(B5="","",IFERROR(VLOOKUP(B5,設定!$A$5:$B$30,2,FALSE),""))</f>
        <v>固定費</v>
      </c>
      <c r="H5" s="12">
        <f t="shared" si="0"/>
        <v>202701</v>
      </c>
    </row>
    <row r="6" spans="1:8" ht="16.2">
      <c r="A6" s="8">
        <v>46399</v>
      </c>
      <c r="B6" s="9" t="s">
        <v>36</v>
      </c>
      <c r="C6" s="9" t="s">
        <v>37</v>
      </c>
      <c r="D6" s="10">
        <v>7850</v>
      </c>
      <c r="E6" s="9" t="s">
        <v>35</v>
      </c>
      <c r="F6" s="9"/>
      <c r="G6" s="11" t="str">
        <f>IF(B6="","",IFERROR(VLOOKUP(B6,設定!$A$5:$B$30,2,FALSE),""))</f>
        <v>固定費</v>
      </c>
      <c r="H6" s="12">
        <f t="shared" si="0"/>
        <v>202701</v>
      </c>
    </row>
    <row r="7" spans="1:8" ht="16.2">
      <c r="A7" s="8">
        <v>46402</v>
      </c>
      <c r="B7" s="9" t="s">
        <v>38</v>
      </c>
      <c r="C7" s="9" t="s">
        <v>37</v>
      </c>
      <c r="D7" s="10">
        <v>5400</v>
      </c>
      <c r="E7" s="9" t="s">
        <v>35</v>
      </c>
      <c r="F7" s="9"/>
      <c r="G7" s="11" t="str">
        <f>IF(B7="","",IFERROR(VLOOKUP(B7,設定!$A$5:$B$30,2,FALSE),""))</f>
        <v>固定費</v>
      </c>
      <c r="H7" s="12">
        <f t="shared" si="0"/>
        <v>202701</v>
      </c>
    </row>
    <row r="8" spans="1:8" ht="16.2">
      <c r="A8" s="8">
        <v>46407</v>
      </c>
      <c r="B8" s="9" t="s">
        <v>39</v>
      </c>
      <c r="C8" s="9" t="s">
        <v>37</v>
      </c>
      <c r="D8" s="10">
        <v>3900</v>
      </c>
      <c r="E8" s="9" t="s">
        <v>35</v>
      </c>
      <c r="F8" s="9"/>
      <c r="G8" s="11" t="str">
        <f>IF(B8="","",IFERROR(VLOOKUP(B8,設定!$A$5:$B$30,2,FALSE),""))</f>
        <v>固定費</v>
      </c>
      <c r="H8" s="12">
        <f t="shared" si="0"/>
        <v>202701</v>
      </c>
    </row>
    <row r="9" spans="1:8" ht="16.2">
      <c r="A9" s="8">
        <v>46397</v>
      </c>
      <c r="B9" s="9" t="s">
        <v>40</v>
      </c>
      <c r="C9" s="9" t="s">
        <v>41</v>
      </c>
      <c r="D9" s="10">
        <v>8980</v>
      </c>
      <c r="E9" s="9" t="s">
        <v>42</v>
      </c>
      <c r="F9" s="9"/>
      <c r="G9" s="11" t="str">
        <f>IF(B9="","",IFERROR(VLOOKUP(B9,設定!$A$5:$B$30,2,FALSE),""))</f>
        <v>固定費</v>
      </c>
      <c r="H9" s="12">
        <f t="shared" si="0"/>
        <v>202701</v>
      </c>
    </row>
    <row r="10" spans="1:8" ht="16.2">
      <c r="A10" s="8">
        <v>46413</v>
      </c>
      <c r="B10" s="9" t="s">
        <v>43</v>
      </c>
      <c r="C10" s="9" t="s">
        <v>37</v>
      </c>
      <c r="D10" s="10">
        <v>12000</v>
      </c>
      <c r="E10" s="9" t="s">
        <v>35</v>
      </c>
      <c r="F10" s="9"/>
      <c r="G10" s="11" t="str">
        <f>IF(B10="","",IFERROR(VLOOKUP(B10,設定!$A$5:$B$30,2,FALSE),""))</f>
        <v>固定費</v>
      </c>
      <c r="H10" s="12">
        <f t="shared" si="0"/>
        <v>202701</v>
      </c>
    </row>
    <row r="11" spans="1:8" ht="16.2">
      <c r="A11" s="8">
        <v>46392</v>
      </c>
      <c r="B11" s="9" t="s">
        <v>44</v>
      </c>
      <c r="C11" s="9" t="s">
        <v>45</v>
      </c>
      <c r="D11" s="10">
        <v>1970</v>
      </c>
      <c r="E11" s="9" t="s">
        <v>42</v>
      </c>
      <c r="F11" s="9"/>
      <c r="G11" s="11" t="str">
        <f>IF(B11="","",IFERROR(VLOOKUP(B11,設定!$A$5:$B$30,2,FALSE),""))</f>
        <v>固定費</v>
      </c>
      <c r="H11" s="12">
        <f t="shared" si="0"/>
        <v>202701</v>
      </c>
    </row>
    <row r="12" spans="1:8" ht="16.2">
      <c r="A12" s="8">
        <v>46390</v>
      </c>
      <c r="B12" s="9" t="s">
        <v>46</v>
      </c>
      <c r="C12" s="9" t="s">
        <v>47</v>
      </c>
      <c r="D12" s="10">
        <v>4264</v>
      </c>
      <c r="E12" s="9" t="s">
        <v>48</v>
      </c>
      <c r="F12" s="9"/>
      <c r="G12" s="11" t="str">
        <f>IF(B12="","",IFERROR(VLOOKUP(B12,設定!$A$5:$B$30,2,FALSE),""))</f>
        <v>変動費</v>
      </c>
      <c r="H12" s="12">
        <f t="shared" si="0"/>
        <v>202701</v>
      </c>
    </row>
    <row r="13" spans="1:8" ht="16.2">
      <c r="A13" s="8">
        <v>46394</v>
      </c>
      <c r="B13" s="9" t="s">
        <v>46</v>
      </c>
      <c r="C13" s="9" t="s">
        <v>47</v>
      </c>
      <c r="D13" s="10">
        <v>4812</v>
      </c>
      <c r="E13" s="9" t="s">
        <v>49</v>
      </c>
      <c r="F13" s="9"/>
      <c r="G13" s="11" t="str">
        <f>IF(B13="","",IFERROR(VLOOKUP(B13,設定!$A$5:$B$30,2,FALSE),""))</f>
        <v>変動費</v>
      </c>
      <c r="H13" s="12">
        <f t="shared" si="0"/>
        <v>202701</v>
      </c>
    </row>
    <row r="14" spans="1:8" ht="16.2">
      <c r="A14" s="8">
        <v>46398</v>
      </c>
      <c r="B14" s="9" t="s">
        <v>46</v>
      </c>
      <c r="C14" s="9" t="s">
        <v>47</v>
      </c>
      <c r="D14" s="10">
        <v>5360</v>
      </c>
      <c r="E14" s="9" t="s">
        <v>49</v>
      </c>
      <c r="F14" s="9"/>
      <c r="G14" s="11" t="str">
        <f>IF(B14="","",IFERROR(VLOOKUP(B14,設定!$A$5:$B$30,2,FALSE),""))</f>
        <v>変動費</v>
      </c>
      <c r="H14" s="12">
        <f t="shared" si="0"/>
        <v>202701</v>
      </c>
    </row>
    <row r="15" spans="1:8" ht="16.2">
      <c r="A15" s="8">
        <v>46401</v>
      </c>
      <c r="B15" s="9" t="s">
        <v>46</v>
      </c>
      <c r="C15" s="9" t="s">
        <v>47</v>
      </c>
      <c r="D15" s="10">
        <v>5771</v>
      </c>
      <c r="E15" s="9" t="s">
        <v>48</v>
      </c>
      <c r="F15" s="9"/>
      <c r="G15" s="11" t="str">
        <f>IF(B15="","",IFERROR(VLOOKUP(B15,設定!$A$5:$B$30,2,FALSE),""))</f>
        <v>変動費</v>
      </c>
      <c r="H15" s="12">
        <f t="shared" si="0"/>
        <v>202701</v>
      </c>
    </row>
    <row r="16" spans="1:8" ht="16.2">
      <c r="A16" s="8">
        <v>46405</v>
      </c>
      <c r="B16" s="9" t="s">
        <v>46</v>
      </c>
      <c r="C16" s="9" t="s">
        <v>47</v>
      </c>
      <c r="D16" s="10">
        <v>3919</v>
      </c>
      <c r="E16" s="9" t="s">
        <v>49</v>
      </c>
      <c r="F16" s="9"/>
      <c r="G16" s="11" t="str">
        <f>IF(B16="","",IFERROR(VLOOKUP(B16,設定!$A$5:$B$30,2,FALSE),""))</f>
        <v>変動費</v>
      </c>
      <c r="H16" s="12">
        <f t="shared" si="0"/>
        <v>202701</v>
      </c>
    </row>
    <row r="17" spans="1:8" ht="16.2">
      <c r="A17" s="8">
        <v>46408</v>
      </c>
      <c r="B17" s="9" t="s">
        <v>46</v>
      </c>
      <c r="C17" s="9" t="s">
        <v>47</v>
      </c>
      <c r="D17" s="10">
        <v>4330</v>
      </c>
      <c r="E17" s="9" t="s">
        <v>49</v>
      </c>
      <c r="F17" s="9"/>
      <c r="G17" s="11" t="str">
        <f>IF(B17="","",IFERROR(VLOOKUP(B17,設定!$A$5:$B$30,2,FALSE),""))</f>
        <v>変動費</v>
      </c>
      <c r="H17" s="12">
        <f t="shared" si="0"/>
        <v>202701</v>
      </c>
    </row>
    <row r="18" spans="1:8" ht="16.2">
      <c r="A18" s="8">
        <v>46411</v>
      </c>
      <c r="B18" s="9" t="s">
        <v>46</v>
      </c>
      <c r="C18" s="9" t="s">
        <v>47</v>
      </c>
      <c r="D18" s="10">
        <v>4741</v>
      </c>
      <c r="E18" s="9" t="s">
        <v>48</v>
      </c>
      <c r="F18" s="9"/>
      <c r="G18" s="11" t="str">
        <f>IF(B18="","",IFERROR(VLOOKUP(B18,設定!$A$5:$B$30,2,FALSE),""))</f>
        <v>変動費</v>
      </c>
      <c r="H18" s="12">
        <f t="shared" si="0"/>
        <v>202701</v>
      </c>
    </row>
    <row r="19" spans="1:8" ht="16.2">
      <c r="A19" s="8">
        <v>46415</v>
      </c>
      <c r="B19" s="9" t="s">
        <v>46</v>
      </c>
      <c r="C19" s="9" t="s">
        <v>47</v>
      </c>
      <c r="D19" s="10">
        <v>5289</v>
      </c>
      <c r="E19" s="9" t="s">
        <v>49</v>
      </c>
      <c r="F19" s="9"/>
      <c r="G19" s="11" t="str">
        <f>IF(B19="","",IFERROR(VLOOKUP(B19,設定!$A$5:$B$30,2,FALSE),""))</f>
        <v>変動費</v>
      </c>
      <c r="H19" s="12">
        <f t="shared" si="0"/>
        <v>202701</v>
      </c>
    </row>
    <row r="20" spans="1:8" ht="16.2">
      <c r="A20" s="8">
        <v>46393</v>
      </c>
      <c r="B20" s="9" t="s">
        <v>50</v>
      </c>
      <c r="C20" s="9" t="s">
        <v>51</v>
      </c>
      <c r="D20" s="10">
        <v>2340</v>
      </c>
      <c r="E20" s="9" t="s">
        <v>52</v>
      </c>
      <c r="F20" s="9"/>
      <c r="G20" s="11" t="str">
        <f>IF(B20="","",IFERROR(VLOOKUP(B20,設定!$A$5:$B$30,2,FALSE),""))</f>
        <v>変動費</v>
      </c>
      <c r="H20" s="12">
        <f t="shared" si="0"/>
        <v>202701</v>
      </c>
    </row>
    <row r="21" spans="1:8" ht="16.2">
      <c r="A21" s="8">
        <v>46406</v>
      </c>
      <c r="B21" s="9" t="s">
        <v>50</v>
      </c>
      <c r="C21" s="9" t="s">
        <v>51</v>
      </c>
      <c r="D21" s="10">
        <v>2860</v>
      </c>
      <c r="E21" s="9" t="s">
        <v>52</v>
      </c>
      <c r="F21" s="9"/>
      <c r="G21" s="11" t="str">
        <f>IF(B21="","",IFERROR(VLOOKUP(B21,設定!$A$5:$B$30,2,FALSE),""))</f>
        <v>変動費</v>
      </c>
      <c r="H21" s="12">
        <f t="shared" si="0"/>
        <v>202701</v>
      </c>
    </row>
    <row r="22" spans="1:8" ht="16.2">
      <c r="A22" s="8">
        <v>46396</v>
      </c>
      <c r="B22" s="9" t="s">
        <v>53</v>
      </c>
      <c r="C22" s="9" t="s">
        <v>54</v>
      </c>
      <c r="D22" s="10">
        <v>2790</v>
      </c>
      <c r="E22" s="9" t="s">
        <v>42</v>
      </c>
      <c r="F22" s="9"/>
      <c r="G22" s="11" t="str">
        <f>IF(B22="","",IFERROR(VLOOKUP(B22,設定!$A$5:$B$30,2,FALSE),""))</f>
        <v>変動費</v>
      </c>
      <c r="H22" s="12">
        <f t="shared" si="0"/>
        <v>202701</v>
      </c>
    </row>
    <row r="23" spans="1:8" ht="16.2">
      <c r="A23" s="8">
        <v>46403</v>
      </c>
      <c r="B23" s="9" t="s">
        <v>53</v>
      </c>
      <c r="C23" s="9" t="s">
        <v>54</v>
      </c>
      <c r="D23" s="10">
        <v>3560</v>
      </c>
      <c r="E23" s="9" t="s">
        <v>42</v>
      </c>
      <c r="F23" s="9"/>
      <c r="G23" s="11" t="str">
        <f>IF(B23="","",IFERROR(VLOOKUP(B23,設定!$A$5:$B$30,2,FALSE),""))</f>
        <v>変動費</v>
      </c>
      <c r="H23" s="12">
        <f t="shared" si="0"/>
        <v>202701</v>
      </c>
    </row>
    <row r="24" spans="1:8" ht="16.2">
      <c r="A24" s="8">
        <v>46410</v>
      </c>
      <c r="B24" s="9" t="s">
        <v>53</v>
      </c>
      <c r="C24" s="9" t="s">
        <v>54</v>
      </c>
      <c r="D24" s="10">
        <v>4330</v>
      </c>
      <c r="E24" s="9" t="s">
        <v>42</v>
      </c>
      <c r="F24" s="9"/>
      <c r="G24" s="11" t="str">
        <f>IF(B24="","",IFERROR(VLOOKUP(B24,設定!$A$5:$B$30,2,FALSE),""))</f>
        <v>変動費</v>
      </c>
      <c r="H24" s="12">
        <f t="shared" si="0"/>
        <v>202701</v>
      </c>
    </row>
    <row r="25" spans="1:8" ht="16.2">
      <c r="A25" s="8">
        <v>46389</v>
      </c>
      <c r="B25" s="9" t="s">
        <v>55</v>
      </c>
      <c r="C25" s="9" t="s">
        <v>56</v>
      </c>
      <c r="D25" s="10">
        <v>5000</v>
      </c>
      <c r="E25" s="9" t="s">
        <v>52</v>
      </c>
      <c r="F25" s="9"/>
      <c r="G25" s="11" t="str">
        <f>IF(B25="","",IFERROR(VLOOKUP(B25,設定!$A$5:$B$30,2,FALSE),""))</f>
        <v>変動費</v>
      </c>
      <c r="H25" s="12">
        <f t="shared" si="0"/>
        <v>202701</v>
      </c>
    </row>
    <row r="26" spans="1:8" ht="16.2">
      <c r="A26" s="8">
        <v>46404</v>
      </c>
      <c r="B26" s="9" t="s">
        <v>57</v>
      </c>
      <c r="C26" s="9" t="s">
        <v>58</v>
      </c>
      <c r="D26" s="10">
        <v>4400</v>
      </c>
      <c r="E26" s="9" t="s">
        <v>42</v>
      </c>
      <c r="F26" s="9"/>
      <c r="G26" s="11" t="str">
        <f>IF(B26="","",IFERROR(VLOOKUP(B26,設定!$A$5:$B$30,2,FALSE),""))</f>
        <v>変動費</v>
      </c>
      <c r="H26" s="12">
        <f t="shared" si="0"/>
        <v>202701</v>
      </c>
    </row>
    <row r="27" spans="1:8" ht="16.2">
      <c r="A27" s="8">
        <v>46409</v>
      </c>
      <c r="B27" s="9" t="s">
        <v>59</v>
      </c>
      <c r="C27" s="9" t="s">
        <v>37</v>
      </c>
      <c r="D27" s="10">
        <v>6000</v>
      </c>
      <c r="E27" s="9" t="s">
        <v>48</v>
      </c>
      <c r="F27" s="9"/>
      <c r="G27" s="11" t="str">
        <f>IF(B27="","",IFERROR(VLOOKUP(B27,設定!$A$5:$B$30,2,FALSE),""))</f>
        <v>変動費</v>
      </c>
      <c r="H27" s="12">
        <f t="shared" si="0"/>
        <v>202701</v>
      </c>
    </row>
    <row r="28" spans="1:8" ht="16.2">
      <c r="A28" s="8">
        <v>46395</v>
      </c>
      <c r="B28" s="9" t="s">
        <v>60</v>
      </c>
      <c r="C28" s="9" t="s">
        <v>37</v>
      </c>
      <c r="D28" s="10">
        <v>7100</v>
      </c>
      <c r="E28" s="9" t="s">
        <v>42</v>
      </c>
      <c r="F28" s="9"/>
      <c r="G28" s="11" t="str">
        <f>IF(B28="","",IFERROR(VLOOKUP(B28,設定!$A$5:$B$30,2,FALSE),""))</f>
        <v>変動費</v>
      </c>
      <c r="H28" s="12">
        <f t="shared" si="0"/>
        <v>202701</v>
      </c>
    </row>
    <row r="29" spans="1:8" ht="16.2">
      <c r="A29" s="8">
        <v>46412</v>
      </c>
      <c r="B29" s="9" t="s">
        <v>61</v>
      </c>
      <c r="C29" s="9" t="s">
        <v>37</v>
      </c>
      <c r="D29" s="10">
        <v>30000</v>
      </c>
      <c r="E29" s="9" t="s">
        <v>32</v>
      </c>
      <c r="F29" s="9"/>
      <c r="G29" s="11" t="str">
        <f>IF(B29="","",IFERROR(VLOOKUP(B29,設定!$A$5:$B$30,2,FALSE),""))</f>
        <v>貯金</v>
      </c>
      <c r="H29" s="12">
        <f t="shared" si="0"/>
        <v>202701</v>
      </c>
    </row>
    <row r="30" spans="1:8" ht="16.2">
      <c r="A30" s="8">
        <v>46412</v>
      </c>
      <c r="B30" s="9" t="s">
        <v>62</v>
      </c>
      <c r="C30" s="9" t="s">
        <v>37</v>
      </c>
      <c r="D30" s="10">
        <v>20000</v>
      </c>
      <c r="E30" s="9" t="s">
        <v>35</v>
      </c>
      <c r="F30" s="9"/>
      <c r="G30" s="11" t="str">
        <f>IF(B30="","",IFERROR(VLOOKUP(B30,設定!$A$5:$B$30,2,FALSE),""))</f>
        <v>貯金</v>
      </c>
      <c r="H30" s="12">
        <f t="shared" si="0"/>
        <v>202701</v>
      </c>
    </row>
    <row r="31" spans="1:8" ht="16.2">
      <c r="A31" s="8">
        <v>46443</v>
      </c>
      <c r="B31" s="9" t="s">
        <v>30</v>
      </c>
      <c r="C31" s="9" t="s">
        <v>63</v>
      </c>
      <c r="D31" s="10">
        <v>280000</v>
      </c>
      <c r="E31" s="9" t="s">
        <v>32</v>
      </c>
      <c r="F31" s="9"/>
      <c r="G31" s="11" t="str">
        <f>IF(B31="","",IFERROR(VLOOKUP(B31,設定!$A$5:$B$30,2,FALSE),""))</f>
        <v>収入</v>
      </c>
      <c r="H31" s="12">
        <f t="shared" si="0"/>
        <v>202702</v>
      </c>
    </row>
    <row r="32" spans="1:8" ht="16.2">
      <c r="A32" s="8">
        <v>46432</v>
      </c>
      <c r="B32" s="9" t="s">
        <v>64</v>
      </c>
      <c r="C32" s="9" t="s">
        <v>65</v>
      </c>
      <c r="D32" s="10">
        <v>8400</v>
      </c>
      <c r="E32" s="9" t="s">
        <v>32</v>
      </c>
      <c r="F32" s="9"/>
      <c r="G32" s="11" t="str">
        <f>IF(B32="","",IFERROR(VLOOKUP(B32,設定!$A$5:$B$30,2,FALSE),""))</f>
        <v>収入</v>
      </c>
      <c r="H32" s="12">
        <f t="shared" si="0"/>
        <v>202702</v>
      </c>
    </row>
    <row r="33" spans="1:8" ht="16.2">
      <c r="A33" s="8">
        <v>46445</v>
      </c>
      <c r="B33" s="9" t="s">
        <v>33</v>
      </c>
      <c r="C33" s="9" t="s">
        <v>34</v>
      </c>
      <c r="D33" s="10">
        <v>78000</v>
      </c>
      <c r="E33" s="9" t="s">
        <v>35</v>
      </c>
      <c r="F33" s="9"/>
      <c r="G33" s="11" t="str">
        <f>IF(B33="","",IFERROR(VLOOKUP(B33,設定!$A$5:$B$30,2,FALSE),""))</f>
        <v>固定費</v>
      </c>
      <c r="H33" s="12">
        <f t="shared" si="0"/>
        <v>202702</v>
      </c>
    </row>
    <row r="34" spans="1:8" ht="16.2">
      <c r="A34" s="8">
        <v>46430</v>
      </c>
      <c r="B34" s="9" t="s">
        <v>36</v>
      </c>
      <c r="C34" s="9" t="s">
        <v>37</v>
      </c>
      <c r="D34" s="10">
        <v>8500</v>
      </c>
      <c r="E34" s="9" t="s">
        <v>35</v>
      </c>
      <c r="F34" s="9"/>
      <c r="G34" s="11" t="str">
        <f>IF(B34="","",IFERROR(VLOOKUP(B34,設定!$A$5:$B$30,2,FALSE),""))</f>
        <v>固定費</v>
      </c>
      <c r="H34" s="12">
        <f t="shared" si="0"/>
        <v>202702</v>
      </c>
    </row>
    <row r="35" spans="1:8" ht="16.2">
      <c r="A35" s="8">
        <v>46433</v>
      </c>
      <c r="B35" s="9" t="s">
        <v>38</v>
      </c>
      <c r="C35" s="9" t="s">
        <v>37</v>
      </c>
      <c r="D35" s="10">
        <v>5000</v>
      </c>
      <c r="E35" s="9" t="s">
        <v>35</v>
      </c>
      <c r="F35" s="9"/>
      <c r="G35" s="11" t="str">
        <f>IF(B35="","",IFERROR(VLOOKUP(B35,設定!$A$5:$B$30,2,FALSE),""))</f>
        <v>固定費</v>
      </c>
      <c r="H35" s="12">
        <f t="shared" si="0"/>
        <v>202702</v>
      </c>
    </row>
    <row r="36" spans="1:8" ht="16.2">
      <c r="A36" s="8">
        <v>46428</v>
      </c>
      <c r="B36" s="9" t="s">
        <v>40</v>
      </c>
      <c r="C36" s="9" t="s">
        <v>41</v>
      </c>
      <c r="D36" s="10">
        <v>8980</v>
      </c>
      <c r="E36" s="9" t="s">
        <v>42</v>
      </c>
      <c r="F36" s="9"/>
      <c r="G36" s="11" t="str">
        <f>IF(B36="","",IFERROR(VLOOKUP(B36,設定!$A$5:$B$30,2,FALSE),""))</f>
        <v>固定費</v>
      </c>
      <c r="H36" s="12">
        <f t="shared" si="0"/>
        <v>202702</v>
      </c>
    </row>
    <row r="37" spans="1:8" ht="16.2">
      <c r="A37" s="8">
        <v>46444</v>
      </c>
      <c r="B37" s="9" t="s">
        <v>43</v>
      </c>
      <c r="C37" s="9" t="s">
        <v>37</v>
      </c>
      <c r="D37" s="10">
        <v>12000</v>
      </c>
      <c r="E37" s="9" t="s">
        <v>35</v>
      </c>
      <c r="F37" s="9"/>
      <c r="G37" s="11" t="str">
        <f>IF(B37="","",IFERROR(VLOOKUP(B37,設定!$A$5:$B$30,2,FALSE),""))</f>
        <v>固定費</v>
      </c>
      <c r="H37" s="12">
        <f t="shared" si="0"/>
        <v>202702</v>
      </c>
    </row>
    <row r="38" spans="1:8" ht="16.2">
      <c r="A38" s="8">
        <v>46423</v>
      </c>
      <c r="B38" s="9" t="s">
        <v>44</v>
      </c>
      <c r="C38" s="9" t="s">
        <v>45</v>
      </c>
      <c r="D38" s="10">
        <v>1970</v>
      </c>
      <c r="E38" s="9" t="s">
        <v>42</v>
      </c>
      <c r="F38" s="9"/>
      <c r="G38" s="11" t="str">
        <f>IF(B38="","",IFERROR(VLOOKUP(B38,設定!$A$5:$B$30,2,FALSE),""))</f>
        <v>固定費</v>
      </c>
      <c r="H38" s="12">
        <f t="shared" si="0"/>
        <v>202702</v>
      </c>
    </row>
    <row r="39" spans="1:8" ht="16.2">
      <c r="A39" s="8">
        <v>46421</v>
      </c>
      <c r="B39" s="9" t="s">
        <v>46</v>
      </c>
      <c r="C39" s="9" t="s">
        <v>47</v>
      </c>
      <c r="D39" s="10">
        <v>4317</v>
      </c>
      <c r="E39" s="9" t="s">
        <v>48</v>
      </c>
      <c r="F39" s="9"/>
      <c r="G39" s="11" t="str">
        <f>IF(B39="","",IFERROR(VLOOKUP(B39,設定!$A$5:$B$30,2,FALSE),""))</f>
        <v>変動費</v>
      </c>
      <c r="H39" s="12">
        <f t="shared" si="0"/>
        <v>202702</v>
      </c>
    </row>
    <row r="40" spans="1:8" ht="16.2">
      <c r="A40" s="8">
        <v>46425</v>
      </c>
      <c r="B40" s="9" t="s">
        <v>46</v>
      </c>
      <c r="C40" s="9" t="s">
        <v>47</v>
      </c>
      <c r="D40" s="10">
        <v>4865</v>
      </c>
      <c r="E40" s="9" t="s">
        <v>49</v>
      </c>
      <c r="F40" s="9"/>
      <c r="G40" s="11" t="str">
        <f>IF(B40="","",IFERROR(VLOOKUP(B40,設定!$A$5:$B$30,2,FALSE),""))</f>
        <v>変動費</v>
      </c>
      <c r="H40" s="12">
        <f t="shared" si="0"/>
        <v>202702</v>
      </c>
    </row>
    <row r="41" spans="1:8" ht="16.2">
      <c r="A41" s="8">
        <v>46429</v>
      </c>
      <c r="B41" s="9" t="s">
        <v>46</v>
      </c>
      <c r="C41" s="9" t="s">
        <v>47</v>
      </c>
      <c r="D41" s="10">
        <v>5413</v>
      </c>
      <c r="E41" s="9" t="s">
        <v>49</v>
      </c>
      <c r="F41" s="9"/>
      <c r="G41" s="11" t="str">
        <f>IF(B41="","",IFERROR(VLOOKUP(B41,設定!$A$5:$B$30,2,FALSE),""))</f>
        <v>変動費</v>
      </c>
      <c r="H41" s="12">
        <f t="shared" si="0"/>
        <v>202702</v>
      </c>
    </row>
    <row r="42" spans="1:8" ht="16.2">
      <c r="A42" s="8">
        <v>46432</v>
      </c>
      <c r="B42" s="9" t="s">
        <v>46</v>
      </c>
      <c r="C42" s="9" t="s">
        <v>47</v>
      </c>
      <c r="D42" s="10">
        <v>5824</v>
      </c>
      <c r="E42" s="9" t="s">
        <v>48</v>
      </c>
      <c r="F42" s="9"/>
      <c r="G42" s="11" t="str">
        <f>IF(B42="","",IFERROR(VLOOKUP(B42,設定!$A$5:$B$30,2,FALSE),""))</f>
        <v>変動費</v>
      </c>
      <c r="H42" s="12">
        <f t="shared" si="0"/>
        <v>202702</v>
      </c>
    </row>
    <row r="43" spans="1:8" ht="16.2">
      <c r="A43" s="8">
        <v>46436</v>
      </c>
      <c r="B43" s="9" t="s">
        <v>46</v>
      </c>
      <c r="C43" s="9" t="s">
        <v>47</v>
      </c>
      <c r="D43" s="10">
        <v>3972</v>
      </c>
      <c r="E43" s="9" t="s">
        <v>49</v>
      </c>
      <c r="F43" s="9"/>
      <c r="G43" s="11" t="str">
        <f>IF(B43="","",IFERROR(VLOOKUP(B43,設定!$A$5:$B$30,2,FALSE),""))</f>
        <v>変動費</v>
      </c>
      <c r="H43" s="12">
        <f t="shared" si="0"/>
        <v>202702</v>
      </c>
    </row>
    <row r="44" spans="1:8" ht="16.2">
      <c r="A44" s="8">
        <v>46439</v>
      </c>
      <c r="B44" s="9" t="s">
        <v>46</v>
      </c>
      <c r="C44" s="9" t="s">
        <v>47</v>
      </c>
      <c r="D44" s="10">
        <v>4383</v>
      </c>
      <c r="E44" s="9" t="s">
        <v>49</v>
      </c>
      <c r="F44" s="9"/>
      <c r="G44" s="11" t="str">
        <f>IF(B44="","",IFERROR(VLOOKUP(B44,設定!$A$5:$B$30,2,FALSE),""))</f>
        <v>変動費</v>
      </c>
      <c r="H44" s="12">
        <f t="shared" si="0"/>
        <v>202702</v>
      </c>
    </row>
    <row r="45" spans="1:8" ht="16.2">
      <c r="A45" s="8">
        <v>46442</v>
      </c>
      <c r="B45" s="9" t="s">
        <v>46</v>
      </c>
      <c r="C45" s="9" t="s">
        <v>47</v>
      </c>
      <c r="D45" s="10">
        <v>4794</v>
      </c>
      <c r="E45" s="9" t="s">
        <v>48</v>
      </c>
      <c r="F45" s="9"/>
      <c r="G45" s="11" t="str">
        <f>IF(B45="","",IFERROR(VLOOKUP(B45,設定!$A$5:$B$30,2,FALSE),""))</f>
        <v>変動費</v>
      </c>
      <c r="H45" s="12">
        <f t="shared" si="0"/>
        <v>202702</v>
      </c>
    </row>
    <row r="46" spans="1:8" ht="16.2">
      <c r="A46" s="8">
        <v>46446</v>
      </c>
      <c r="B46" s="9" t="s">
        <v>46</v>
      </c>
      <c r="C46" s="9" t="s">
        <v>47</v>
      </c>
      <c r="D46" s="10">
        <v>5342</v>
      </c>
      <c r="E46" s="9" t="s">
        <v>49</v>
      </c>
      <c r="F46" s="9"/>
      <c r="G46" s="11" t="str">
        <f>IF(B46="","",IFERROR(VLOOKUP(B46,設定!$A$5:$B$30,2,FALSE),""))</f>
        <v>変動費</v>
      </c>
      <c r="H46" s="12">
        <f t="shared" si="0"/>
        <v>202702</v>
      </c>
    </row>
    <row r="47" spans="1:8" ht="16.2">
      <c r="A47" s="8">
        <v>46424</v>
      </c>
      <c r="B47" s="9" t="s">
        <v>50</v>
      </c>
      <c r="C47" s="9" t="s">
        <v>51</v>
      </c>
      <c r="D47" s="10">
        <v>2340</v>
      </c>
      <c r="E47" s="9" t="s">
        <v>52</v>
      </c>
      <c r="F47" s="9"/>
      <c r="G47" s="11" t="str">
        <f>IF(B47="","",IFERROR(VLOOKUP(B47,設定!$A$5:$B$30,2,FALSE),""))</f>
        <v>変動費</v>
      </c>
      <c r="H47" s="12">
        <f t="shared" si="0"/>
        <v>202702</v>
      </c>
    </row>
    <row r="48" spans="1:8" ht="16.2">
      <c r="A48" s="8">
        <v>46437</v>
      </c>
      <c r="B48" s="9" t="s">
        <v>50</v>
      </c>
      <c r="C48" s="9" t="s">
        <v>51</v>
      </c>
      <c r="D48" s="10">
        <v>2860</v>
      </c>
      <c r="E48" s="9" t="s">
        <v>52</v>
      </c>
      <c r="F48" s="9"/>
      <c r="G48" s="11" t="str">
        <f>IF(B48="","",IFERROR(VLOOKUP(B48,設定!$A$5:$B$30,2,FALSE),""))</f>
        <v>変動費</v>
      </c>
      <c r="H48" s="12">
        <f t="shared" si="0"/>
        <v>202702</v>
      </c>
    </row>
    <row r="49" spans="1:8" ht="16.2">
      <c r="A49" s="8">
        <v>46427</v>
      </c>
      <c r="B49" s="9" t="s">
        <v>53</v>
      </c>
      <c r="C49" s="9" t="s">
        <v>54</v>
      </c>
      <c r="D49" s="10">
        <v>3090</v>
      </c>
      <c r="E49" s="9" t="s">
        <v>42</v>
      </c>
      <c r="F49" s="9"/>
      <c r="G49" s="11" t="str">
        <f>IF(B49="","",IFERROR(VLOOKUP(B49,設定!$A$5:$B$30,2,FALSE),""))</f>
        <v>変動費</v>
      </c>
      <c r="H49" s="12">
        <f t="shared" si="0"/>
        <v>202702</v>
      </c>
    </row>
    <row r="50" spans="1:8" ht="16.2">
      <c r="A50" s="8">
        <v>46434</v>
      </c>
      <c r="B50" s="9" t="s">
        <v>53</v>
      </c>
      <c r="C50" s="9" t="s">
        <v>54</v>
      </c>
      <c r="D50" s="10">
        <v>3860</v>
      </c>
      <c r="E50" s="9" t="s">
        <v>42</v>
      </c>
      <c r="F50" s="9"/>
      <c r="G50" s="11" t="str">
        <f>IF(B50="","",IFERROR(VLOOKUP(B50,設定!$A$5:$B$30,2,FALSE),""))</f>
        <v>変動費</v>
      </c>
      <c r="H50" s="12">
        <f t="shared" si="0"/>
        <v>202702</v>
      </c>
    </row>
    <row r="51" spans="1:8" ht="16.2">
      <c r="A51" s="8">
        <v>46441</v>
      </c>
      <c r="B51" s="9" t="s">
        <v>53</v>
      </c>
      <c r="C51" s="9" t="s">
        <v>54</v>
      </c>
      <c r="D51" s="10">
        <v>4630</v>
      </c>
      <c r="E51" s="9" t="s">
        <v>42</v>
      </c>
      <c r="F51" s="9"/>
      <c r="G51" s="11" t="str">
        <f>IF(B51="","",IFERROR(VLOOKUP(B51,設定!$A$5:$B$30,2,FALSE),""))</f>
        <v>変動費</v>
      </c>
      <c r="H51" s="12">
        <f t="shared" si="0"/>
        <v>202702</v>
      </c>
    </row>
    <row r="52" spans="1:8" ht="16.2">
      <c r="A52" s="8">
        <v>46420</v>
      </c>
      <c r="B52" s="9" t="s">
        <v>55</v>
      </c>
      <c r="C52" s="9" t="s">
        <v>56</v>
      </c>
      <c r="D52" s="10">
        <v>5000</v>
      </c>
      <c r="E52" s="9" t="s">
        <v>52</v>
      </c>
      <c r="F52" s="9"/>
      <c r="G52" s="11" t="str">
        <f>IF(B52="","",IFERROR(VLOOKUP(B52,設定!$A$5:$B$30,2,FALSE),""))</f>
        <v>変動費</v>
      </c>
      <c r="H52" s="12">
        <f t="shared" si="0"/>
        <v>202702</v>
      </c>
    </row>
    <row r="53" spans="1:8" ht="16.2">
      <c r="A53" s="8">
        <v>46431</v>
      </c>
      <c r="B53" s="9" t="s">
        <v>66</v>
      </c>
      <c r="C53" s="9" t="s">
        <v>67</v>
      </c>
      <c r="D53" s="10">
        <v>3300</v>
      </c>
      <c r="E53" s="9" t="s">
        <v>48</v>
      </c>
      <c r="F53" s="9"/>
      <c r="G53" s="11" t="str">
        <f>IF(B53="","",IFERROR(VLOOKUP(B53,設定!$A$5:$B$30,2,FALSE),""))</f>
        <v>変動費</v>
      </c>
      <c r="H53" s="12">
        <f t="shared" si="0"/>
        <v>202702</v>
      </c>
    </row>
    <row r="54" spans="1:8" ht="16.2">
      <c r="A54" s="8">
        <v>46435</v>
      </c>
      <c r="B54" s="9" t="s">
        <v>57</v>
      </c>
      <c r="C54" s="9" t="s">
        <v>58</v>
      </c>
      <c r="D54" s="10">
        <v>4400</v>
      </c>
      <c r="E54" s="9" t="s">
        <v>42</v>
      </c>
      <c r="F54" s="9"/>
      <c r="G54" s="11" t="str">
        <f>IF(B54="","",IFERROR(VLOOKUP(B54,設定!$A$5:$B$30,2,FALSE),""))</f>
        <v>変動費</v>
      </c>
      <c r="H54" s="12">
        <f t="shared" si="0"/>
        <v>202702</v>
      </c>
    </row>
    <row r="55" spans="1:8" ht="16.2">
      <c r="A55" s="8">
        <v>46440</v>
      </c>
      <c r="B55" s="9" t="s">
        <v>59</v>
      </c>
      <c r="C55" s="9" t="s">
        <v>37</v>
      </c>
      <c r="D55" s="10">
        <v>7000</v>
      </c>
      <c r="E55" s="9" t="s">
        <v>48</v>
      </c>
      <c r="F55" s="9"/>
      <c r="G55" s="11" t="str">
        <f>IF(B55="","",IFERROR(VLOOKUP(B55,設定!$A$5:$B$30,2,FALSE),""))</f>
        <v>変動費</v>
      </c>
      <c r="H55" s="12">
        <f t="shared" si="0"/>
        <v>202702</v>
      </c>
    </row>
    <row r="56" spans="1:8" ht="16.2">
      <c r="A56" s="8">
        <v>46426</v>
      </c>
      <c r="B56" s="9" t="s">
        <v>60</v>
      </c>
      <c r="C56" s="9" t="s">
        <v>37</v>
      </c>
      <c r="D56" s="10">
        <v>8000</v>
      </c>
      <c r="E56" s="9" t="s">
        <v>42</v>
      </c>
      <c r="F56" s="9"/>
      <c r="G56" s="11" t="str">
        <f>IF(B56="","",IFERROR(VLOOKUP(B56,設定!$A$5:$B$30,2,FALSE),""))</f>
        <v>変動費</v>
      </c>
      <c r="H56" s="12">
        <f t="shared" si="0"/>
        <v>202702</v>
      </c>
    </row>
    <row r="57" spans="1:8" ht="16.2">
      <c r="A57" s="8">
        <v>46443</v>
      </c>
      <c r="B57" s="9" t="s">
        <v>61</v>
      </c>
      <c r="C57" s="9" t="s">
        <v>37</v>
      </c>
      <c r="D57" s="10">
        <v>30000</v>
      </c>
      <c r="E57" s="9" t="s">
        <v>32</v>
      </c>
      <c r="F57" s="9"/>
      <c r="G57" s="11" t="str">
        <f>IF(B57="","",IFERROR(VLOOKUP(B57,設定!$A$5:$B$30,2,FALSE),""))</f>
        <v>貯金</v>
      </c>
      <c r="H57" s="12">
        <f t="shared" si="0"/>
        <v>202702</v>
      </c>
    </row>
    <row r="58" spans="1:8" ht="16.2">
      <c r="A58" s="8">
        <v>46443</v>
      </c>
      <c r="B58" s="9" t="s">
        <v>62</v>
      </c>
      <c r="C58" s="9" t="s">
        <v>37</v>
      </c>
      <c r="D58" s="10">
        <v>20000</v>
      </c>
      <c r="E58" s="9" t="s">
        <v>35</v>
      </c>
      <c r="F58" s="9"/>
      <c r="G58" s="11" t="str">
        <f>IF(B58="","",IFERROR(VLOOKUP(B58,設定!$A$5:$B$30,2,FALSE),""))</f>
        <v>貯金</v>
      </c>
      <c r="H58" s="12">
        <f t="shared" si="0"/>
        <v>202702</v>
      </c>
    </row>
    <row r="59" spans="1:8" ht="16.2">
      <c r="A59" s="8">
        <v>46471</v>
      </c>
      <c r="B59" s="9" t="s">
        <v>30</v>
      </c>
      <c r="C59" s="9" t="s">
        <v>68</v>
      </c>
      <c r="D59" s="10">
        <v>280000</v>
      </c>
      <c r="E59" s="9" t="s">
        <v>32</v>
      </c>
      <c r="F59" s="9"/>
      <c r="G59" s="11" t="str">
        <f>IF(B59="","",IFERROR(VLOOKUP(B59,設定!$A$5:$B$30,2,FALSE),""))</f>
        <v>収入</v>
      </c>
      <c r="H59" s="12">
        <f t="shared" si="0"/>
        <v>202703</v>
      </c>
    </row>
    <row r="60" spans="1:8" ht="16.2">
      <c r="A60" s="8">
        <v>46473</v>
      </c>
      <c r="B60" s="9" t="s">
        <v>33</v>
      </c>
      <c r="C60" s="9" t="s">
        <v>34</v>
      </c>
      <c r="D60" s="10">
        <v>78000</v>
      </c>
      <c r="E60" s="9" t="s">
        <v>35</v>
      </c>
      <c r="F60" s="9"/>
      <c r="G60" s="11" t="str">
        <f>IF(B60="","",IFERROR(VLOOKUP(B60,設定!$A$5:$B$30,2,FALSE),""))</f>
        <v>固定費</v>
      </c>
      <c r="H60" s="12">
        <f t="shared" si="0"/>
        <v>202703</v>
      </c>
    </row>
    <row r="61" spans="1:8" ht="16.2">
      <c r="A61" s="8">
        <v>46458</v>
      </c>
      <c r="B61" s="9" t="s">
        <v>36</v>
      </c>
      <c r="C61" s="9" t="s">
        <v>37</v>
      </c>
      <c r="D61" s="10">
        <v>9150</v>
      </c>
      <c r="E61" s="9" t="s">
        <v>35</v>
      </c>
      <c r="F61" s="9"/>
      <c r="G61" s="11" t="str">
        <f>IF(B61="","",IFERROR(VLOOKUP(B61,設定!$A$5:$B$30,2,FALSE),""))</f>
        <v>固定費</v>
      </c>
      <c r="H61" s="12">
        <f t="shared" si="0"/>
        <v>202703</v>
      </c>
    </row>
    <row r="62" spans="1:8" ht="16.2">
      <c r="A62" s="8">
        <v>46461</v>
      </c>
      <c r="B62" s="9" t="s">
        <v>38</v>
      </c>
      <c r="C62" s="9" t="s">
        <v>37</v>
      </c>
      <c r="D62" s="10">
        <v>4600</v>
      </c>
      <c r="E62" s="9" t="s">
        <v>35</v>
      </c>
      <c r="F62" s="9"/>
      <c r="G62" s="11" t="str">
        <f>IF(B62="","",IFERROR(VLOOKUP(B62,設定!$A$5:$B$30,2,FALSE),""))</f>
        <v>固定費</v>
      </c>
      <c r="H62" s="12">
        <f t="shared" si="0"/>
        <v>202703</v>
      </c>
    </row>
    <row r="63" spans="1:8" ht="16.2">
      <c r="A63" s="8">
        <v>46466</v>
      </c>
      <c r="B63" s="9" t="s">
        <v>39</v>
      </c>
      <c r="C63" s="9" t="s">
        <v>37</v>
      </c>
      <c r="D63" s="10">
        <v>3900</v>
      </c>
      <c r="E63" s="9" t="s">
        <v>35</v>
      </c>
      <c r="F63" s="9"/>
      <c r="G63" s="11" t="str">
        <f>IF(B63="","",IFERROR(VLOOKUP(B63,設定!$A$5:$B$30,2,FALSE),""))</f>
        <v>固定費</v>
      </c>
      <c r="H63" s="12">
        <f t="shared" si="0"/>
        <v>202703</v>
      </c>
    </row>
    <row r="64" spans="1:8" ht="16.2">
      <c r="A64" s="8">
        <v>46456</v>
      </c>
      <c r="B64" s="9" t="s">
        <v>40</v>
      </c>
      <c r="C64" s="9" t="s">
        <v>41</v>
      </c>
      <c r="D64" s="10">
        <v>8980</v>
      </c>
      <c r="E64" s="9" t="s">
        <v>42</v>
      </c>
      <c r="F64" s="9"/>
      <c r="G64" s="11" t="str">
        <f>IF(B64="","",IFERROR(VLOOKUP(B64,設定!$A$5:$B$30,2,FALSE),""))</f>
        <v>固定費</v>
      </c>
      <c r="H64" s="12">
        <f t="shared" si="0"/>
        <v>202703</v>
      </c>
    </row>
    <row r="65" spans="1:8" ht="16.2">
      <c r="A65" s="8">
        <v>46472</v>
      </c>
      <c r="B65" s="9" t="s">
        <v>43</v>
      </c>
      <c r="C65" s="9" t="s">
        <v>37</v>
      </c>
      <c r="D65" s="10">
        <v>12000</v>
      </c>
      <c r="E65" s="9" t="s">
        <v>35</v>
      </c>
      <c r="F65" s="9"/>
      <c r="G65" s="11" t="str">
        <f>IF(B65="","",IFERROR(VLOOKUP(B65,設定!$A$5:$B$30,2,FALSE),""))</f>
        <v>固定費</v>
      </c>
      <c r="H65" s="12">
        <f t="shared" si="0"/>
        <v>202703</v>
      </c>
    </row>
    <row r="66" spans="1:8" ht="16.2">
      <c r="A66" s="8">
        <v>46451</v>
      </c>
      <c r="B66" s="9" t="s">
        <v>44</v>
      </c>
      <c r="C66" s="9" t="s">
        <v>45</v>
      </c>
      <c r="D66" s="10">
        <v>1970</v>
      </c>
      <c r="E66" s="9" t="s">
        <v>42</v>
      </c>
      <c r="F66" s="9"/>
      <c r="G66" s="11" t="str">
        <f>IF(B66="","",IFERROR(VLOOKUP(B66,設定!$A$5:$B$30,2,FALSE),""))</f>
        <v>固定費</v>
      </c>
      <c r="H66" s="12">
        <f t="shared" si="0"/>
        <v>202703</v>
      </c>
    </row>
    <row r="67" spans="1:8" ht="16.2">
      <c r="A67" s="8">
        <v>46449</v>
      </c>
      <c r="B67" s="9" t="s">
        <v>46</v>
      </c>
      <c r="C67" s="9" t="s">
        <v>47</v>
      </c>
      <c r="D67" s="10">
        <v>4370</v>
      </c>
      <c r="E67" s="9" t="s">
        <v>48</v>
      </c>
      <c r="F67" s="9"/>
      <c r="G67" s="11" t="str">
        <f>IF(B67="","",IFERROR(VLOOKUP(B67,設定!$A$5:$B$30,2,FALSE),""))</f>
        <v>変動費</v>
      </c>
      <c r="H67" s="12">
        <f t="shared" si="0"/>
        <v>202703</v>
      </c>
    </row>
    <row r="68" spans="1:8" ht="16.2">
      <c r="A68" s="8">
        <v>46453</v>
      </c>
      <c r="B68" s="9" t="s">
        <v>46</v>
      </c>
      <c r="C68" s="9" t="s">
        <v>47</v>
      </c>
      <c r="D68" s="10">
        <v>4918</v>
      </c>
      <c r="E68" s="9" t="s">
        <v>49</v>
      </c>
      <c r="F68" s="9"/>
      <c r="G68" s="11" t="str">
        <f>IF(B68="","",IFERROR(VLOOKUP(B68,設定!$A$5:$B$30,2,FALSE),""))</f>
        <v>変動費</v>
      </c>
      <c r="H68" s="12">
        <f t="shared" ref="H68:H131" si="1">IF(A68="","",YEAR(A68)*100+MONTH(A68))</f>
        <v>202703</v>
      </c>
    </row>
    <row r="69" spans="1:8" ht="16.2">
      <c r="A69" s="8">
        <v>46457</v>
      </c>
      <c r="B69" s="9" t="s">
        <v>46</v>
      </c>
      <c r="C69" s="9" t="s">
        <v>47</v>
      </c>
      <c r="D69" s="10">
        <v>5466</v>
      </c>
      <c r="E69" s="9" t="s">
        <v>49</v>
      </c>
      <c r="F69" s="9"/>
      <c r="G69" s="11" t="str">
        <f>IF(B69="","",IFERROR(VLOOKUP(B69,設定!$A$5:$B$30,2,FALSE),""))</f>
        <v>変動費</v>
      </c>
      <c r="H69" s="12">
        <f t="shared" si="1"/>
        <v>202703</v>
      </c>
    </row>
    <row r="70" spans="1:8" ht="16.2">
      <c r="A70" s="8">
        <v>46460</v>
      </c>
      <c r="B70" s="9" t="s">
        <v>46</v>
      </c>
      <c r="C70" s="9" t="s">
        <v>47</v>
      </c>
      <c r="D70" s="10">
        <v>5877</v>
      </c>
      <c r="E70" s="9" t="s">
        <v>48</v>
      </c>
      <c r="F70" s="9"/>
      <c r="G70" s="11" t="str">
        <f>IF(B70="","",IFERROR(VLOOKUP(B70,設定!$A$5:$B$30,2,FALSE),""))</f>
        <v>変動費</v>
      </c>
      <c r="H70" s="12">
        <f t="shared" si="1"/>
        <v>202703</v>
      </c>
    </row>
    <row r="71" spans="1:8" ht="16.2">
      <c r="A71" s="8">
        <v>46464</v>
      </c>
      <c r="B71" s="9" t="s">
        <v>46</v>
      </c>
      <c r="C71" s="9" t="s">
        <v>47</v>
      </c>
      <c r="D71" s="10">
        <v>4025</v>
      </c>
      <c r="E71" s="9" t="s">
        <v>49</v>
      </c>
      <c r="F71" s="9"/>
      <c r="G71" s="11" t="str">
        <f>IF(B71="","",IFERROR(VLOOKUP(B71,設定!$A$5:$B$30,2,FALSE),""))</f>
        <v>変動費</v>
      </c>
      <c r="H71" s="12">
        <f t="shared" si="1"/>
        <v>202703</v>
      </c>
    </row>
    <row r="72" spans="1:8" ht="16.2">
      <c r="A72" s="8">
        <v>46467</v>
      </c>
      <c r="B72" s="9" t="s">
        <v>46</v>
      </c>
      <c r="C72" s="9" t="s">
        <v>47</v>
      </c>
      <c r="D72" s="10">
        <v>4436</v>
      </c>
      <c r="E72" s="9" t="s">
        <v>49</v>
      </c>
      <c r="F72" s="9"/>
      <c r="G72" s="11" t="str">
        <f>IF(B72="","",IFERROR(VLOOKUP(B72,設定!$A$5:$B$30,2,FALSE),""))</f>
        <v>変動費</v>
      </c>
      <c r="H72" s="12">
        <f t="shared" si="1"/>
        <v>202703</v>
      </c>
    </row>
    <row r="73" spans="1:8" ht="16.2">
      <c r="A73" s="8">
        <v>46470</v>
      </c>
      <c r="B73" s="9" t="s">
        <v>46</v>
      </c>
      <c r="C73" s="9" t="s">
        <v>47</v>
      </c>
      <c r="D73" s="10">
        <v>4847</v>
      </c>
      <c r="E73" s="9" t="s">
        <v>48</v>
      </c>
      <c r="F73" s="9"/>
      <c r="G73" s="11" t="str">
        <f>IF(B73="","",IFERROR(VLOOKUP(B73,設定!$A$5:$B$30,2,FALSE),""))</f>
        <v>変動費</v>
      </c>
      <c r="H73" s="12">
        <f t="shared" si="1"/>
        <v>202703</v>
      </c>
    </row>
    <row r="74" spans="1:8" ht="16.2">
      <c r="A74" s="8">
        <v>46474</v>
      </c>
      <c r="B74" s="9" t="s">
        <v>46</v>
      </c>
      <c r="C74" s="9" t="s">
        <v>47</v>
      </c>
      <c r="D74" s="10">
        <v>5395</v>
      </c>
      <c r="E74" s="9" t="s">
        <v>49</v>
      </c>
      <c r="F74" s="9"/>
      <c r="G74" s="11" t="str">
        <f>IF(B74="","",IFERROR(VLOOKUP(B74,設定!$A$5:$B$30,2,FALSE),""))</f>
        <v>変動費</v>
      </c>
      <c r="H74" s="12">
        <f t="shared" si="1"/>
        <v>202703</v>
      </c>
    </row>
    <row r="75" spans="1:8" ht="16.2">
      <c r="A75" s="8">
        <v>46452</v>
      </c>
      <c r="B75" s="9" t="s">
        <v>50</v>
      </c>
      <c r="C75" s="9" t="s">
        <v>51</v>
      </c>
      <c r="D75" s="10">
        <v>2340</v>
      </c>
      <c r="E75" s="9" t="s">
        <v>52</v>
      </c>
      <c r="F75" s="9"/>
      <c r="G75" s="11" t="str">
        <f>IF(B75="","",IFERROR(VLOOKUP(B75,設定!$A$5:$B$30,2,FALSE),""))</f>
        <v>変動費</v>
      </c>
      <c r="H75" s="12">
        <f t="shared" si="1"/>
        <v>202703</v>
      </c>
    </row>
    <row r="76" spans="1:8" ht="16.2">
      <c r="A76" s="8">
        <v>46465</v>
      </c>
      <c r="B76" s="9" t="s">
        <v>50</v>
      </c>
      <c r="C76" s="9" t="s">
        <v>51</v>
      </c>
      <c r="D76" s="10">
        <v>2860</v>
      </c>
      <c r="E76" s="9" t="s">
        <v>52</v>
      </c>
      <c r="F76" s="9"/>
      <c r="G76" s="11" t="str">
        <f>IF(B76="","",IFERROR(VLOOKUP(B76,設定!$A$5:$B$30,2,FALSE),""))</f>
        <v>変動費</v>
      </c>
      <c r="H76" s="12">
        <f t="shared" si="1"/>
        <v>202703</v>
      </c>
    </row>
    <row r="77" spans="1:8" ht="16.2">
      <c r="A77" s="8">
        <v>46455</v>
      </c>
      <c r="B77" s="9" t="s">
        <v>53</v>
      </c>
      <c r="C77" s="9" t="s">
        <v>54</v>
      </c>
      <c r="D77" s="10">
        <v>3390</v>
      </c>
      <c r="E77" s="9" t="s">
        <v>42</v>
      </c>
      <c r="F77" s="9"/>
      <c r="G77" s="11" t="str">
        <f>IF(B77="","",IFERROR(VLOOKUP(B77,設定!$A$5:$B$30,2,FALSE),""))</f>
        <v>変動費</v>
      </c>
      <c r="H77" s="12">
        <f t="shared" si="1"/>
        <v>202703</v>
      </c>
    </row>
    <row r="78" spans="1:8" ht="16.2">
      <c r="A78" s="8">
        <v>46462</v>
      </c>
      <c r="B78" s="9" t="s">
        <v>53</v>
      </c>
      <c r="C78" s="9" t="s">
        <v>54</v>
      </c>
      <c r="D78" s="10">
        <v>4160</v>
      </c>
      <c r="E78" s="9" t="s">
        <v>42</v>
      </c>
      <c r="F78" s="9"/>
      <c r="G78" s="11" t="str">
        <f>IF(B78="","",IFERROR(VLOOKUP(B78,設定!$A$5:$B$30,2,FALSE),""))</f>
        <v>変動費</v>
      </c>
      <c r="H78" s="12">
        <f t="shared" si="1"/>
        <v>202703</v>
      </c>
    </row>
    <row r="79" spans="1:8" ht="16.2">
      <c r="A79" s="8">
        <v>46469</v>
      </c>
      <c r="B79" s="9" t="s">
        <v>53</v>
      </c>
      <c r="C79" s="9" t="s">
        <v>54</v>
      </c>
      <c r="D79" s="10">
        <v>4930</v>
      </c>
      <c r="E79" s="9" t="s">
        <v>42</v>
      </c>
      <c r="F79" s="9"/>
      <c r="G79" s="11" t="str">
        <f>IF(B79="","",IFERROR(VLOOKUP(B79,設定!$A$5:$B$30,2,FALSE),""))</f>
        <v>変動費</v>
      </c>
      <c r="H79" s="12">
        <f t="shared" si="1"/>
        <v>202703</v>
      </c>
    </row>
    <row r="80" spans="1:8" ht="16.2">
      <c r="A80" s="8">
        <v>46448</v>
      </c>
      <c r="B80" s="9" t="s">
        <v>55</v>
      </c>
      <c r="C80" s="9" t="s">
        <v>56</v>
      </c>
      <c r="D80" s="10">
        <v>5000</v>
      </c>
      <c r="E80" s="9" t="s">
        <v>52</v>
      </c>
      <c r="F80" s="9"/>
      <c r="G80" s="11" t="str">
        <f>IF(B80="","",IFERROR(VLOOKUP(B80,設定!$A$5:$B$30,2,FALSE),""))</f>
        <v>変動費</v>
      </c>
      <c r="H80" s="12">
        <f t="shared" si="1"/>
        <v>202703</v>
      </c>
    </row>
    <row r="81" spans="1:8" ht="16.2">
      <c r="A81" s="8">
        <v>46459</v>
      </c>
      <c r="B81" s="9" t="s">
        <v>66</v>
      </c>
      <c r="C81" s="9" t="s">
        <v>67</v>
      </c>
      <c r="D81" s="10">
        <v>3300</v>
      </c>
      <c r="E81" s="9" t="s">
        <v>48</v>
      </c>
      <c r="F81" s="9"/>
      <c r="G81" s="11" t="str">
        <f>IF(B81="","",IFERROR(VLOOKUP(B81,設定!$A$5:$B$30,2,FALSE),""))</f>
        <v>変動費</v>
      </c>
      <c r="H81" s="12">
        <f t="shared" si="1"/>
        <v>202703</v>
      </c>
    </row>
    <row r="82" spans="1:8" ht="16.2">
      <c r="A82" s="8">
        <v>46463</v>
      </c>
      <c r="B82" s="9" t="s">
        <v>57</v>
      </c>
      <c r="C82" s="9" t="s">
        <v>69</v>
      </c>
      <c r="D82" s="10">
        <v>14800</v>
      </c>
      <c r="E82" s="9" t="s">
        <v>42</v>
      </c>
      <c r="F82" s="9"/>
      <c r="G82" s="11" t="str">
        <f>IF(B82="","",IFERROR(VLOOKUP(B82,設定!$A$5:$B$30,2,FALSE),""))</f>
        <v>変動費</v>
      </c>
      <c r="H82" s="12">
        <f t="shared" si="1"/>
        <v>202703</v>
      </c>
    </row>
    <row r="83" spans="1:8" ht="16.2">
      <c r="A83" s="8">
        <v>46468</v>
      </c>
      <c r="B83" s="9" t="s">
        <v>59</v>
      </c>
      <c r="C83" s="9" t="s">
        <v>37</v>
      </c>
      <c r="D83" s="10">
        <v>8000</v>
      </c>
      <c r="E83" s="9" t="s">
        <v>48</v>
      </c>
      <c r="F83" s="9"/>
      <c r="G83" s="11" t="str">
        <f>IF(B83="","",IFERROR(VLOOKUP(B83,設定!$A$5:$B$30,2,FALSE),""))</f>
        <v>変動費</v>
      </c>
      <c r="H83" s="12">
        <f t="shared" si="1"/>
        <v>202703</v>
      </c>
    </row>
    <row r="84" spans="1:8" ht="16.2">
      <c r="A84" s="8">
        <v>46454</v>
      </c>
      <c r="B84" s="9" t="s">
        <v>60</v>
      </c>
      <c r="C84" s="9" t="s">
        <v>37</v>
      </c>
      <c r="D84" s="10">
        <v>8900</v>
      </c>
      <c r="E84" s="9" t="s">
        <v>42</v>
      </c>
      <c r="F84" s="9"/>
      <c r="G84" s="11" t="str">
        <f>IF(B84="","",IFERROR(VLOOKUP(B84,設定!$A$5:$B$30,2,FALSE),""))</f>
        <v>変動費</v>
      </c>
      <c r="H84" s="12">
        <f t="shared" si="1"/>
        <v>202703</v>
      </c>
    </row>
    <row r="85" spans="1:8" ht="16.2">
      <c r="A85" s="8">
        <v>46476</v>
      </c>
      <c r="B85" s="9" t="s">
        <v>70</v>
      </c>
      <c r="C85" s="9" t="s">
        <v>71</v>
      </c>
      <c r="D85" s="10">
        <v>10000</v>
      </c>
      <c r="E85" s="9" t="s">
        <v>48</v>
      </c>
      <c r="F85" s="9"/>
      <c r="G85" s="11" t="str">
        <f>IF(B85="","",IFERROR(VLOOKUP(B85,設定!$A$5:$B$30,2,FALSE),""))</f>
        <v>変動費</v>
      </c>
      <c r="H85" s="12">
        <f t="shared" si="1"/>
        <v>202703</v>
      </c>
    </row>
    <row r="86" spans="1:8" ht="16.2">
      <c r="A86" s="8">
        <v>46471</v>
      </c>
      <c r="B86" s="9" t="s">
        <v>61</v>
      </c>
      <c r="C86" s="9" t="s">
        <v>37</v>
      </c>
      <c r="D86" s="10">
        <v>30000</v>
      </c>
      <c r="E86" s="9" t="s">
        <v>32</v>
      </c>
      <c r="F86" s="9"/>
      <c r="G86" s="11" t="str">
        <f>IF(B86="","",IFERROR(VLOOKUP(B86,設定!$A$5:$B$30,2,FALSE),""))</f>
        <v>貯金</v>
      </c>
      <c r="H86" s="12">
        <f t="shared" si="1"/>
        <v>202703</v>
      </c>
    </row>
    <row r="87" spans="1:8" ht="16.2">
      <c r="A87" s="8">
        <v>46471</v>
      </c>
      <c r="B87" s="9" t="s">
        <v>62</v>
      </c>
      <c r="C87" s="9" t="s">
        <v>37</v>
      </c>
      <c r="D87" s="10">
        <v>20000</v>
      </c>
      <c r="E87" s="9" t="s">
        <v>35</v>
      </c>
      <c r="F87" s="9"/>
      <c r="G87" s="11" t="str">
        <f>IF(B87="","",IFERROR(VLOOKUP(B87,設定!$A$5:$B$30,2,FALSE),""))</f>
        <v>貯金</v>
      </c>
      <c r="H87" s="12">
        <f t="shared" si="1"/>
        <v>202703</v>
      </c>
    </row>
    <row r="88" spans="1:8" ht="16.2">
      <c r="A88" s="8"/>
      <c r="B88" s="9"/>
      <c r="C88" s="9"/>
      <c r="D88" s="10"/>
      <c r="E88" s="9"/>
      <c r="F88" s="9"/>
      <c r="G88" s="11" t="str">
        <f>IF(B88="","",IFERROR(VLOOKUP(B88,設定!$A$5:$B$30,2,FALSE),""))</f>
        <v/>
      </c>
      <c r="H88" s="12" t="str">
        <f t="shared" si="1"/>
        <v/>
      </c>
    </row>
    <row r="89" spans="1:8" ht="16.2">
      <c r="A89" s="8"/>
      <c r="B89" s="9"/>
      <c r="C89" s="9"/>
      <c r="D89" s="10"/>
      <c r="E89" s="9"/>
      <c r="F89" s="9"/>
      <c r="G89" s="11" t="str">
        <f>IF(B89="","",IFERROR(VLOOKUP(B89,設定!$A$5:$B$30,2,FALSE),""))</f>
        <v/>
      </c>
      <c r="H89" s="12" t="str">
        <f t="shared" si="1"/>
        <v/>
      </c>
    </row>
    <row r="90" spans="1:8" ht="16.2">
      <c r="A90" s="8"/>
      <c r="B90" s="9"/>
      <c r="C90" s="9"/>
      <c r="D90" s="10"/>
      <c r="E90" s="9"/>
      <c r="F90" s="9"/>
      <c r="G90" s="11" t="str">
        <f>IF(B90="","",IFERROR(VLOOKUP(B90,設定!$A$5:$B$30,2,FALSE),""))</f>
        <v/>
      </c>
      <c r="H90" s="12" t="str">
        <f t="shared" si="1"/>
        <v/>
      </c>
    </row>
    <row r="91" spans="1:8" ht="16.2">
      <c r="A91" s="8"/>
      <c r="B91" s="9"/>
      <c r="C91" s="9"/>
      <c r="D91" s="10"/>
      <c r="E91" s="9"/>
      <c r="F91" s="9"/>
      <c r="G91" s="11" t="str">
        <f>IF(B91="","",IFERROR(VLOOKUP(B91,設定!$A$5:$B$30,2,FALSE),""))</f>
        <v/>
      </c>
      <c r="H91" s="12" t="str">
        <f t="shared" si="1"/>
        <v/>
      </c>
    </row>
    <row r="92" spans="1:8" ht="16.2">
      <c r="A92" s="8"/>
      <c r="B92" s="9"/>
      <c r="C92" s="9"/>
      <c r="D92" s="10"/>
      <c r="E92" s="9"/>
      <c r="F92" s="9"/>
      <c r="G92" s="11" t="str">
        <f>IF(B92="","",IFERROR(VLOOKUP(B92,設定!$A$5:$B$30,2,FALSE),""))</f>
        <v/>
      </c>
      <c r="H92" s="12" t="str">
        <f t="shared" si="1"/>
        <v/>
      </c>
    </row>
    <row r="93" spans="1:8" ht="16.2">
      <c r="A93" s="8"/>
      <c r="B93" s="9"/>
      <c r="C93" s="9"/>
      <c r="D93" s="10"/>
      <c r="E93" s="9"/>
      <c r="F93" s="9"/>
      <c r="G93" s="11" t="str">
        <f>IF(B93="","",IFERROR(VLOOKUP(B93,設定!$A$5:$B$30,2,FALSE),""))</f>
        <v/>
      </c>
      <c r="H93" s="12" t="str">
        <f t="shared" si="1"/>
        <v/>
      </c>
    </row>
    <row r="94" spans="1:8" ht="16.2">
      <c r="A94" s="8"/>
      <c r="B94" s="9"/>
      <c r="C94" s="9"/>
      <c r="D94" s="10"/>
      <c r="E94" s="9"/>
      <c r="F94" s="9"/>
      <c r="G94" s="11" t="str">
        <f>IF(B94="","",IFERROR(VLOOKUP(B94,設定!$A$5:$B$30,2,FALSE),""))</f>
        <v/>
      </c>
      <c r="H94" s="12" t="str">
        <f t="shared" si="1"/>
        <v/>
      </c>
    </row>
    <row r="95" spans="1:8" ht="16.2">
      <c r="A95" s="8"/>
      <c r="B95" s="9"/>
      <c r="C95" s="9"/>
      <c r="D95" s="10"/>
      <c r="E95" s="9"/>
      <c r="F95" s="9"/>
      <c r="G95" s="11" t="str">
        <f>IF(B95="","",IFERROR(VLOOKUP(B95,設定!$A$5:$B$30,2,FALSE),""))</f>
        <v/>
      </c>
      <c r="H95" s="12" t="str">
        <f t="shared" si="1"/>
        <v/>
      </c>
    </row>
    <row r="96" spans="1:8" ht="16.2">
      <c r="A96" s="8"/>
      <c r="B96" s="9"/>
      <c r="C96" s="9"/>
      <c r="D96" s="10"/>
      <c r="E96" s="9"/>
      <c r="F96" s="9"/>
      <c r="G96" s="11" t="str">
        <f>IF(B96="","",IFERROR(VLOOKUP(B96,設定!$A$5:$B$30,2,FALSE),""))</f>
        <v/>
      </c>
      <c r="H96" s="12" t="str">
        <f t="shared" si="1"/>
        <v/>
      </c>
    </row>
    <row r="97" spans="1:8" ht="16.2">
      <c r="A97" s="8"/>
      <c r="B97" s="9"/>
      <c r="C97" s="9"/>
      <c r="D97" s="10"/>
      <c r="E97" s="9"/>
      <c r="F97" s="9"/>
      <c r="G97" s="11" t="str">
        <f>IF(B97="","",IFERROR(VLOOKUP(B97,設定!$A$5:$B$30,2,FALSE),""))</f>
        <v/>
      </c>
      <c r="H97" s="12" t="str">
        <f t="shared" si="1"/>
        <v/>
      </c>
    </row>
    <row r="98" spans="1:8" ht="16.2">
      <c r="A98" s="8"/>
      <c r="B98" s="9"/>
      <c r="C98" s="9"/>
      <c r="D98" s="10"/>
      <c r="E98" s="9"/>
      <c r="F98" s="9"/>
      <c r="G98" s="11" t="str">
        <f>IF(B98="","",IFERROR(VLOOKUP(B98,設定!$A$5:$B$30,2,FALSE),""))</f>
        <v/>
      </c>
      <c r="H98" s="12" t="str">
        <f t="shared" si="1"/>
        <v/>
      </c>
    </row>
    <row r="99" spans="1:8" ht="16.2">
      <c r="A99" s="8"/>
      <c r="B99" s="9"/>
      <c r="C99" s="9"/>
      <c r="D99" s="10"/>
      <c r="E99" s="9"/>
      <c r="F99" s="9"/>
      <c r="G99" s="11" t="str">
        <f>IF(B99="","",IFERROR(VLOOKUP(B99,設定!$A$5:$B$30,2,FALSE),""))</f>
        <v/>
      </c>
      <c r="H99" s="12" t="str">
        <f t="shared" si="1"/>
        <v/>
      </c>
    </row>
    <row r="100" spans="1:8" ht="16.2">
      <c r="A100" s="8"/>
      <c r="B100" s="9"/>
      <c r="C100" s="9"/>
      <c r="D100" s="10"/>
      <c r="E100" s="9"/>
      <c r="F100" s="9"/>
      <c r="G100" s="11" t="str">
        <f>IF(B100="","",IFERROR(VLOOKUP(B100,設定!$A$5:$B$30,2,FALSE),""))</f>
        <v/>
      </c>
      <c r="H100" s="12" t="str">
        <f t="shared" si="1"/>
        <v/>
      </c>
    </row>
    <row r="101" spans="1:8" ht="16.2">
      <c r="A101" s="8"/>
      <c r="B101" s="9"/>
      <c r="C101" s="9"/>
      <c r="D101" s="10"/>
      <c r="E101" s="9"/>
      <c r="F101" s="9"/>
      <c r="G101" s="11" t="str">
        <f>IF(B101="","",IFERROR(VLOOKUP(B101,設定!$A$5:$B$30,2,FALSE),""))</f>
        <v/>
      </c>
      <c r="H101" s="12" t="str">
        <f t="shared" si="1"/>
        <v/>
      </c>
    </row>
    <row r="102" spans="1:8" ht="16.2">
      <c r="A102" s="8"/>
      <c r="B102" s="9"/>
      <c r="C102" s="9"/>
      <c r="D102" s="10"/>
      <c r="E102" s="9"/>
      <c r="F102" s="9"/>
      <c r="G102" s="11" t="str">
        <f>IF(B102="","",IFERROR(VLOOKUP(B102,設定!$A$5:$B$30,2,FALSE),""))</f>
        <v/>
      </c>
      <c r="H102" s="12" t="str">
        <f t="shared" si="1"/>
        <v/>
      </c>
    </row>
    <row r="103" spans="1:8" ht="16.2">
      <c r="A103" s="8"/>
      <c r="B103" s="9"/>
      <c r="C103" s="9"/>
      <c r="D103" s="10"/>
      <c r="E103" s="9"/>
      <c r="F103" s="9"/>
      <c r="G103" s="11" t="str">
        <f>IF(B103="","",IFERROR(VLOOKUP(B103,設定!$A$5:$B$30,2,FALSE),""))</f>
        <v/>
      </c>
      <c r="H103" s="12" t="str">
        <f t="shared" si="1"/>
        <v/>
      </c>
    </row>
    <row r="104" spans="1:8" ht="16.2">
      <c r="A104" s="8"/>
      <c r="B104" s="9"/>
      <c r="C104" s="9"/>
      <c r="D104" s="10"/>
      <c r="E104" s="9"/>
      <c r="F104" s="9"/>
      <c r="G104" s="11" t="str">
        <f>IF(B104="","",IFERROR(VLOOKUP(B104,設定!$A$5:$B$30,2,FALSE),""))</f>
        <v/>
      </c>
      <c r="H104" s="12" t="str">
        <f t="shared" si="1"/>
        <v/>
      </c>
    </row>
    <row r="105" spans="1:8" ht="16.2">
      <c r="A105" s="8"/>
      <c r="B105" s="9"/>
      <c r="C105" s="9"/>
      <c r="D105" s="10"/>
      <c r="E105" s="9"/>
      <c r="F105" s="9"/>
      <c r="G105" s="11" t="str">
        <f>IF(B105="","",IFERROR(VLOOKUP(B105,設定!$A$5:$B$30,2,FALSE),""))</f>
        <v/>
      </c>
      <c r="H105" s="12" t="str">
        <f t="shared" si="1"/>
        <v/>
      </c>
    </row>
    <row r="106" spans="1:8" ht="16.2">
      <c r="A106" s="8"/>
      <c r="B106" s="9"/>
      <c r="C106" s="9"/>
      <c r="D106" s="10"/>
      <c r="E106" s="9"/>
      <c r="F106" s="9"/>
      <c r="G106" s="11" t="str">
        <f>IF(B106="","",IFERROR(VLOOKUP(B106,設定!$A$5:$B$30,2,FALSE),""))</f>
        <v/>
      </c>
      <c r="H106" s="12" t="str">
        <f t="shared" si="1"/>
        <v/>
      </c>
    </row>
    <row r="107" spans="1:8" ht="16.2">
      <c r="A107" s="8"/>
      <c r="B107" s="9"/>
      <c r="C107" s="9"/>
      <c r="D107" s="10"/>
      <c r="E107" s="9"/>
      <c r="F107" s="9"/>
      <c r="G107" s="11" t="str">
        <f>IF(B107="","",IFERROR(VLOOKUP(B107,設定!$A$5:$B$30,2,FALSE),""))</f>
        <v/>
      </c>
      <c r="H107" s="12" t="str">
        <f t="shared" si="1"/>
        <v/>
      </c>
    </row>
    <row r="108" spans="1:8" ht="16.2">
      <c r="A108" s="8"/>
      <c r="B108" s="9"/>
      <c r="C108" s="9"/>
      <c r="D108" s="10"/>
      <c r="E108" s="9"/>
      <c r="F108" s="9"/>
      <c r="G108" s="11" t="str">
        <f>IF(B108="","",IFERROR(VLOOKUP(B108,設定!$A$5:$B$30,2,FALSE),""))</f>
        <v/>
      </c>
      <c r="H108" s="12" t="str">
        <f t="shared" si="1"/>
        <v/>
      </c>
    </row>
    <row r="109" spans="1:8" ht="16.2">
      <c r="A109" s="8"/>
      <c r="B109" s="9"/>
      <c r="C109" s="9"/>
      <c r="D109" s="10"/>
      <c r="E109" s="9"/>
      <c r="F109" s="9"/>
      <c r="G109" s="11" t="str">
        <f>IF(B109="","",IFERROR(VLOOKUP(B109,設定!$A$5:$B$30,2,FALSE),""))</f>
        <v/>
      </c>
      <c r="H109" s="12" t="str">
        <f t="shared" si="1"/>
        <v/>
      </c>
    </row>
    <row r="110" spans="1:8" ht="16.2">
      <c r="A110" s="8"/>
      <c r="B110" s="9"/>
      <c r="C110" s="9"/>
      <c r="D110" s="10"/>
      <c r="E110" s="9"/>
      <c r="F110" s="9"/>
      <c r="G110" s="11" t="str">
        <f>IF(B110="","",IFERROR(VLOOKUP(B110,設定!$A$5:$B$30,2,FALSE),""))</f>
        <v/>
      </c>
      <c r="H110" s="12" t="str">
        <f t="shared" si="1"/>
        <v/>
      </c>
    </row>
    <row r="111" spans="1:8" ht="16.2">
      <c r="A111" s="8"/>
      <c r="B111" s="9"/>
      <c r="C111" s="9"/>
      <c r="D111" s="10"/>
      <c r="E111" s="9"/>
      <c r="F111" s="9"/>
      <c r="G111" s="11" t="str">
        <f>IF(B111="","",IFERROR(VLOOKUP(B111,設定!$A$5:$B$30,2,FALSE),""))</f>
        <v/>
      </c>
      <c r="H111" s="12" t="str">
        <f t="shared" si="1"/>
        <v/>
      </c>
    </row>
    <row r="112" spans="1:8" ht="16.2">
      <c r="A112" s="8"/>
      <c r="B112" s="9"/>
      <c r="C112" s="9"/>
      <c r="D112" s="10"/>
      <c r="E112" s="9"/>
      <c r="F112" s="9"/>
      <c r="G112" s="11" t="str">
        <f>IF(B112="","",IFERROR(VLOOKUP(B112,設定!$A$5:$B$30,2,FALSE),""))</f>
        <v/>
      </c>
      <c r="H112" s="12" t="str">
        <f t="shared" si="1"/>
        <v/>
      </c>
    </row>
    <row r="113" spans="1:8" ht="16.2">
      <c r="A113" s="8"/>
      <c r="B113" s="9"/>
      <c r="C113" s="9"/>
      <c r="D113" s="10"/>
      <c r="E113" s="9"/>
      <c r="F113" s="9"/>
      <c r="G113" s="11" t="str">
        <f>IF(B113="","",IFERROR(VLOOKUP(B113,設定!$A$5:$B$30,2,FALSE),""))</f>
        <v/>
      </c>
      <c r="H113" s="12" t="str">
        <f t="shared" si="1"/>
        <v/>
      </c>
    </row>
    <row r="114" spans="1:8" ht="16.2">
      <c r="A114" s="8"/>
      <c r="B114" s="9"/>
      <c r="C114" s="9"/>
      <c r="D114" s="10"/>
      <c r="E114" s="9"/>
      <c r="F114" s="9"/>
      <c r="G114" s="11" t="str">
        <f>IF(B114="","",IFERROR(VLOOKUP(B114,設定!$A$5:$B$30,2,FALSE),""))</f>
        <v/>
      </c>
      <c r="H114" s="12" t="str">
        <f t="shared" si="1"/>
        <v/>
      </c>
    </row>
    <row r="115" spans="1:8" ht="16.2">
      <c r="A115" s="8"/>
      <c r="B115" s="9"/>
      <c r="C115" s="9"/>
      <c r="D115" s="10"/>
      <c r="E115" s="9"/>
      <c r="F115" s="9"/>
      <c r="G115" s="11" t="str">
        <f>IF(B115="","",IFERROR(VLOOKUP(B115,設定!$A$5:$B$30,2,FALSE),""))</f>
        <v/>
      </c>
      <c r="H115" s="12" t="str">
        <f t="shared" si="1"/>
        <v/>
      </c>
    </row>
    <row r="116" spans="1:8" ht="16.2">
      <c r="A116" s="8"/>
      <c r="B116" s="9"/>
      <c r="C116" s="9"/>
      <c r="D116" s="10"/>
      <c r="E116" s="9"/>
      <c r="F116" s="9"/>
      <c r="G116" s="11" t="str">
        <f>IF(B116="","",IFERROR(VLOOKUP(B116,設定!$A$5:$B$30,2,FALSE),""))</f>
        <v/>
      </c>
      <c r="H116" s="12" t="str">
        <f t="shared" si="1"/>
        <v/>
      </c>
    </row>
    <row r="117" spans="1:8" ht="16.2">
      <c r="A117" s="8"/>
      <c r="B117" s="9"/>
      <c r="C117" s="9"/>
      <c r="D117" s="10"/>
      <c r="E117" s="9"/>
      <c r="F117" s="9"/>
      <c r="G117" s="11" t="str">
        <f>IF(B117="","",IFERROR(VLOOKUP(B117,設定!$A$5:$B$30,2,FALSE),""))</f>
        <v/>
      </c>
      <c r="H117" s="12" t="str">
        <f t="shared" si="1"/>
        <v/>
      </c>
    </row>
    <row r="118" spans="1:8" ht="16.2">
      <c r="A118" s="8"/>
      <c r="B118" s="9"/>
      <c r="C118" s="9"/>
      <c r="D118" s="10"/>
      <c r="E118" s="9"/>
      <c r="F118" s="9"/>
      <c r="G118" s="11" t="str">
        <f>IF(B118="","",IFERROR(VLOOKUP(B118,設定!$A$5:$B$30,2,FALSE),""))</f>
        <v/>
      </c>
      <c r="H118" s="12" t="str">
        <f t="shared" si="1"/>
        <v/>
      </c>
    </row>
    <row r="119" spans="1:8" ht="16.2">
      <c r="A119" s="8"/>
      <c r="B119" s="9"/>
      <c r="C119" s="9"/>
      <c r="D119" s="10"/>
      <c r="E119" s="9"/>
      <c r="F119" s="9"/>
      <c r="G119" s="11" t="str">
        <f>IF(B119="","",IFERROR(VLOOKUP(B119,設定!$A$5:$B$30,2,FALSE),""))</f>
        <v/>
      </c>
      <c r="H119" s="12" t="str">
        <f t="shared" si="1"/>
        <v/>
      </c>
    </row>
    <row r="120" spans="1:8" ht="16.2">
      <c r="A120" s="8"/>
      <c r="B120" s="9"/>
      <c r="C120" s="9"/>
      <c r="D120" s="10"/>
      <c r="E120" s="9"/>
      <c r="F120" s="9"/>
      <c r="G120" s="11" t="str">
        <f>IF(B120="","",IFERROR(VLOOKUP(B120,設定!$A$5:$B$30,2,FALSE),""))</f>
        <v/>
      </c>
      <c r="H120" s="12" t="str">
        <f t="shared" si="1"/>
        <v/>
      </c>
    </row>
    <row r="121" spans="1:8" ht="16.2">
      <c r="A121" s="8"/>
      <c r="B121" s="9"/>
      <c r="C121" s="9"/>
      <c r="D121" s="10"/>
      <c r="E121" s="9"/>
      <c r="F121" s="9"/>
      <c r="G121" s="11" t="str">
        <f>IF(B121="","",IFERROR(VLOOKUP(B121,設定!$A$5:$B$30,2,FALSE),""))</f>
        <v/>
      </c>
      <c r="H121" s="12" t="str">
        <f t="shared" si="1"/>
        <v/>
      </c>
    </row>
    <row r="122" spans="1:8" ht="16.2">
      <c r="A122" s="8"/>
      <c r="B122" s="9"/>
      <c r="C122" s="9"/>
      <c r="D122" s="10"/>
      <c r="E122" s="9"/>
      <c r="F122" s="9"/>
      <c r="G122" s="11" t="str">
        <f>IF(B122="","",IFERROR(VLOOKUP(B122,設定!$A$5:$B$30,2,FALSE),""))</f>
        <v/>
      </c>
      <c r="H122" s="12" t="str">
        <f t="shared" si="1"/>
        <v/>
      </c>
    </row>
    <row r="123" spans="1:8" ht="16.2">
      <c r="A123" s="8"/>
      <c r="B123" s="9"/>
      <c r="C123" s="9"/>
      <c r="D123" s="10"/>
      <c r="E123" s="9"/>
      <c r="F123" s="9"/>
      <c r="G123" s="11" t="str">
        <f>IF(B123="","",IFERROR(VLOOKUP(B123,設定!$A$5:$B$30,2,FALSE),""))</f>
        <v/>
      </c>
      <c r="H123" s="12" t="str">
        <f t="shared" si="1"/>
        <v/>
      </c>
    </row>
    <row r="124" spans="1:8" ht="16.2">
      <c r="A124" s="8"/>
      <c r="B124" s="9"/>
      <c r="C124" s="9"/>
      <c r="D124" s="10"/>
      <c r="E124" s="9"/>
      <c r="F124" s="9"/>
      <c r="G124" s="11" t="str">
        <f>IF(B124="","",IFERROR(VLOOKUP(B124,設定!$A$5:$B$30,2,FALSE),""))</f>
        <v/>
      </c>
      <c r="H124" s="12" t="str">
        <f t="shared" si="1"/>
        <v/>
      </c>
    </row>
    <row r="125" spans="1:8" ht="16.2">
      <c r="A125" s="8"/>
      <c r="B125" s="9"/>
      <c r="C125" s="9"/>
      <c r="D125" s="10"/>
      <c r="E125" s="9"/>
      <c r="F125" s="9"/>
      <c r="G125" s="11" t="str">
        <f>IF(B125="","",IFERROR(VLOOKUP(B125,設定!$A$5:$B$30,2,FALSE),""))</f>
        <v/>
      </c>
      <c r="H125" s="12" t="str">
        <f t="shared" si="1"/>
        <v/>
      </c>
    </row>
    <row r="126" spans="1:8" ht="16.2">
      <c r="A126" s="8"/>
      <c r="B126" s="9"/>
      <c r="C126" s="9"/>
      <c r="D126" s="10"/>
      <c r="E126" s="9"/>
      <c r="F126" s="9"/>
      <c r="G126" s="11" t="str">
        <f>IF(B126="","",IFERROR(VLOOKUP(B126,設定!$A$5:$B$30,2,FALSE),""))</f>
        <v/>
      </c>
      <c r="H126" s="12" t="str">
        <f t="shared" si="1"/>
        <v/>
      </c>
    </row>
    <row r="127" spans="1:8" ht="16.2">
      <c r="A127" s="8"/>
      <c r="B127" s="9"/>
      <c r="C127" s="9"/>
      <c r="D127" s="10"/>
      <c r="E127" s="9"/>
      <c r="F127" s="9"/>
      <c r="G127" s="11" t="str">
        <f>IF(B127="","",IFERROR(VLOOKUP(B127,設定!$A$5:$B$30,2,FALSE),""))</f>
        <v/>
      </c>
      <c r="H127" s="12" t="str">
        <f t="shared" si="1"/>
        <v/>
      </c>
    </row>
    <row r="128" spans="1:8" ht="16.2">
      <c r="A128" s="8"/>
      <c r="B128" s="9"/>
      <c r="C128" s="9"/>
      <c r="D128" s="10"/>
      <c r="E128" s="9"/>
      <c r="F128" s="9"/>
      <c r="G128" s="11" t="str">
        <f>IF(B128="","",IFERROR(VLOOKUP(B128,設定!$A$5:$B$30,2,FALSE),""))</f>
        <v/>
      </c>
      <c r="H128" s="12" t="str">
        <f t="shared" si="1"/>
        <v/>
      </c>
    </row>
    <row r="129" spans="1:8" ht="16.2">
      <c r="A129" s="8"/>
      <c r="B129" s="9"/>
      <c r="C129" s="9"/>
      <c r="D129" s="10"/>
      <c r="E129" s="9"/>
      <c r="F129" s="9"/>
      <c r="G129" s="11" t="str">
        <f>IF(B129="","",IFERROR(VLOOKUP(B129,設定!$A$5:$B$30,2,FALSE),""))</f>
        <v/>
      </c>
      <c r="H129" s="12" t="str">
        <f t="shared" si="1"/>
        <v/>
      </c>
    </row>
    <row r="130" spans="1:8" ht="16.2">
      <c r="A130" s="8"/>
      <c r="B130" s="9"/>
      <c r="C130" s="9"/>
      <c r="D130" s="10"/>
      <c r="E130" s="9"/>
      <c r="F130" s="9"/>
      <c r="G130" s="11" t="str">
        <f>IF(B130="","",IFERROR(VLOOKUP(B130,設定!$A$5:$B$30,2,FALSE),""))</f>
        <v/>
      </c>
      <c r="H130" s="12" t="str">
        <f t="shared" si="1"/>
        <v/>
      </c>
    </row>
    <row r="131" spans="1:8" ht="16.2">
      <c r="A131" s="8"/>
      <c r="B131" s="9"/>
      <c r="C131" s="9"/>
      <c r="D131" s="10"/>
      <c r="E131" s="9"/>
      <c r="F131" s="9"/>
      <c r="G131" s="11" t="str">
        <f>IF(B131="","",IFERROR(VLOOKUP(B131,設定!$A$5:$B$30,2,FALSE),""))</f>
        <v/>
      </c>
      <c r="H131" s="12" t="str">
        <f t="shared" si="1"/>
        <v/>
      </c>
    </row>
    <row r="132" spans="1:8" ht="16.2">
      <c r="A132" s="8"/>
      <c r="B132" s="9"/>
      <c r="C132" s="9"/>
      <c r="D132" s="10"/>
      <c r="E132" s="9"/>
      <c r="F132" s="9"/>
      <c r="G132" s="11" t="str">
        <f>IF(B132="","",IFERROR(VLOOKUP(B132,設定!$A$5:$B$30,2,FALSE),""))</f>
        <v/>
      </c>
      <c r="H132" s="12" t="str">
        <f t="shared" ref="H132:H195" si="2">IF(A132="","",YEAR(A132)*100+MONTH(A132))</f>
        <v/>
      </c>
    </row>
    <row r="133" spans="1:8" ht="16.2">
      <c r="A133" s="8"/>
      <c r="B133" s="9"/>
      <c r="C133" s="9"/>
      <c r="D133" s="10"/>
      <c r="E133" s="9"/>
      <c r="F133" s="9"/>
      <c r="G133" s="11" t="str">
        <f>IF(B133="","",IFERROR(VLOOKUP(B133,設定!$A$5:$B$30,2,FALSE),""))</f>
        <v/>
      </c>
      <c r="H133" s="12" t="str">
        <f t="shared" si="2"/>
        <v/>
      </c>
    </row>
    <row r="134" spans="1:8" ht="16.2">
      <c r="A134" s="8"/>
      <c r="B134" s="9"/>
      <c r="C134" s="9"/>
      <c r="D134" s="10"/>
      <c r="E134" s="9"/>
      <c r="F134" s="9"/>
      <c r="G134" s="11" t="str">
        <f>IF(B134="","",IFERROR(VLOOKUP(B134,設定!$A$5:$B$30,2,FALSE),""))</f>
        <v/>
      </c>
      <c r="H134" s="12" t="str">
        <f t="shared" si="2"/>
        <v/>
      </c>
    </row>
    <row r="135" spans="1:8" ht="16.2">
      <c r="A135" s="8"/>
      <c r="B135" s="9"/>
      <c r="C135" s="9"/>
      <c r="D135" s="10"/>
      <c r="E135" s="9"/>
      <c r="F135" s="9"/>
      <c r="G135" s="11" t="str">
        <f>IF(B135="","",IFERROR(VLOOKUP(B135,設定!$A$5:$B$30,2,FALSE),""))</f>
        <v/>
      </c>
      <c r="H135" s="12" t="str">
        <f t="shared" si="2"/>
        <v/>
      </c>
    </row>
    <row r="136" spans="1:8" ht="16.2">
      <c r="A136" s="8"/>
      <c r="B136" s="9"/>
      <c r="C136" s="9"/>
      <c r="D136" s="10"/>
      <c r="E136" s="9"/>
      <c r="F136" s="9"/>
      <c r="G136" s="11" t="str">
        <f>IF(B136="","",IFERROR(VLOOKUP(B136,設定!$A$5:$B$30,2,FALSE),""))</f>
        <v/>
      </c>
      <c r="H136" s="12" t="str">
        <f t="shared" si="2"/>
        <v/>
      </c>
    </row>
    <row r="137" spans="1:8" ht="16.2">
      <c r="A137" s="8"/>
      <c r="B137" s="9"/>
      <c r="C137" s="9"/>
      <c r="D137" s="10"/>
      <c r="E137" s="9"/>
      <c r="F137" s="9"/>
      <c r="G137" s="11" t="str">
        <f>IF(B137="","",IFERROR(VLOOKUP(B137,設定!$A$5:$B$30,2,FALSE),""))</f>
        <v/>
      </c>
      <c r="H137" s="12" t="str">
        <f t="shared" si="2"/>
        <v/>
      </c>
    </row>
    <row r="138" spans="1:8" ht="16.2">
      <c r="A138" s="8"/>
      <c r="B138" s="9"/>
      <c r="C138" s="9"/>
      <c r="D138" s="10"/>
      <c r="E138" s="9"/>
      <c r="F138" s="9"/>
      <c r="G138" s="11" t="str">
        <f>IF(B138="","",IFERROR(VLOOKUP(B138,設定!$A$5:$B$30,2,FALSE),""))</f>
        <v/>
      </c>
      <c r="H138" s="12" t="str">
        <f t="shared" si="2"/>
        <v/>
      </c>
    </row>
    <row r="139" spans="1:8" ht="16.2">
      <c r="A139" s="8"/>
      <c r="B139" s="9"/>
      <c r="C139" s="9"/>
      <c r="D139" s="10"/>
      <c r="E139" s="9"/>
      <c r="F139" s="9"/>
      <c r="G139" s="11" t="str">
        <f>IF(B139="","",IFERROR(VLOOKUP(B139,設定!$A$5:$B$30,2,FALSE),""))</f>
        <v/>
      </c>
      <c r="H139" s="12" t="str">
        <f t="shared" si="2"/>
        <v/>
      </c>
    </row>
    <row r="140" spans="1:8" ht="16.2">
      <c r="A140" s="8"/>
      <c r="B140" s="9"/>
      <c r="C140" s="9"/>
      <c r="D140" s="10"/>
      <c r="E140" s="9"/>
      <c r="F140" s="9"/>
      <c r="G140" s="11" t="str">
        <f>IF(B140="","",IFERROR(VLOOKUP(B140,設定!$A$5:$B$30,2,FALSE),""))</f>
        <v/>
      </c>
      <c r="H140" s="12" t="str">
        <f t="shared" si="2"/>
        <v/>
      </c>
    </row>
    <row r="141" spans="1:8" ht="16.2">
      <c r="A141" s="8"/>
      <c r="B141" s="9"/>
      <c r="C141" s="9"/>
      <c r="D141" s="10"/>
      <c r="E141" s="9"/>
      <c r="F141" s="9"/>
      <c r="G141" s="11" t="str">
        <f>IF(B141="","",IFERROR(VLOOKUP(B141,設定!$A$5:$B$30,2,FALSE),""))</f>
        <v/>
      </c>
      <c r="H141" s="12" t="str">
        <f t="shared" si="2"/>
        <v/>
      </c>
    </row>
    <row r="142" spans="1:8" ht="16.2">
      <c r="A142" s="8"/>
      <c r="B142" s="9"/>
      <c r="C142" s="9"/>
      <c r="D142" s="10"/>
      <c r="E142" s="9"/>
      <c r="F142" s="9"/>
      <c r="G142" s="11" t="str">
        <f>IF(B142="","",IFERROR(VLOOKUP(B142,設定!$A$5:$B$30,2,FALSE),""))</f>
        <v/>
      </c>
      <c r="H142" s="12" t="str">
        <f t="shared" si="2"/>
        <v/>
      </c>
    </row>
    <row r="143" spans="1:8" ht="16.2">
      <c r="A143" s="8"/>
      <c r="B143" s="9"/>
      <c r="C143" s="9"/>
      <c r="D143" s="10"/>
      <c r="E143" s="9"/>
      <c r="F143" s="9"/>
      <c r="G143" s="11" t="str">
        <f>IF(B143="","",IFERROR(VLOOKUP(B143,設定!$A$5:$B$30,2,FALSE),""))</f>
        <v/>
      </c>
      <c r="H143" s="12" t="str">
        <f t="shared" si="2"/>
        <v/>
      </c>
    </row>
    <row r="144" spans="1:8" ht="16.2">
      <c r="A144" s="8"/>
      <c r="B144" s="9"/>
      <c r="C144" s="9"/>
      <c r="D144" s="10"/>
      <c r="E144" s="9"/>
      <c r="F144" s="9"/>
      <c r="G144" s="11" t="str">
        <f>IF(B144="","",IFERROR(VLOOKUP(B144,設定!$A$5:$B$30,2,FALSE),""))</f>
        <v/>
      </c>
      <c r="H144" s="12" t="str">
        <f t="shared" si="2"/>
        <v/>
      </c>
    </row>
    <row r="145" spans="1:8" ht="16.2">
      <c r="A145" s="8"/>
      <c r="B145" s="9"/>
      <c r="C145" s="9"/>
      <c r="D145" s="10"/>
      <c r="E145" s="9"/>
      <c r="F145" s="9"/>
      <c r="G145" s="11" t="str">
        <f>IF(B145="","",IFERROR(VLOOKUP(B145,設定!$A$5:$B$30,2,FALSE),""))</f>
        <v/>
      </c>
      <c r="H145" s="12" t="str">
        <f t="shared" si="2"/>
        <v/>
      </c>
    </row>
    <row r="146" spans="1:8" ht="16.2">
      <c r="A146" s="8"/>
      <c r="B146" s="9"/>
      <c r="C146" s="9"/>
      <c r="D146" s="10"/>
      <c r="E146" s="9"/>
      <c r="F146" s="9"/>
      <c r="G146" s="11" t="str">
        <f>IF(B146="","",IFERROR(VLOOKUP(B146,設定!$A$5:$B$30,2,FALSE),""))</f>
        <v/>
      </c>
      <c r="H146" s="12" t="str">
        <f t="shared" si="2"/>
        <v/>
      </c>
    </row>
    <row r="147" spans="1:8" ht="16.2">
      <c r="A147" s="8"/>
      <c r="B147" s="9"/>
      <c r="C147" s="9"/>
      <c r="D147" s="10"/>
      <c r="E147" s="9"/>
      <c r="F147" s="9"/>
      <c r="G147" s="11" t="str">
        <f>IF(B147="","",IFERROR(VLOOKUP(B147,設定!$A$5:$B$30,2,FALSE),""))</f>
        <v/>
      </c>
      <c r="H147" s="12" t="str">
        <f t="shared" si="2"/>
        <v/>
      </c>
    </row>
    <row r="148" spans="1:8" ht="16.2">
      <c r="A148" s="8"/>
      <c r="B148" s="9"/>
      <c r="C148" s="9"/>
      <c r="D148" s="10"/>
      <c r="E148" s="9"/>
      <c r="F148" s="9"/>
      <c r="G148" s="11" t="str">
        <f>IF(B148="","",IFERROR(VLOOKUP(B148,設定!$A$5:$B$30,2,FALSE),""))</f>
        <v/>
      </c>
      <c r="H148" s="12" t="str">
        <f t="shared" si="2"/>
        <v/>
      </c>
    </row>
    <row r="149" spans="1:8" ht="16.2">
      <c r="A149" s="8"/>
      <c r="B149" s="9"/>
      <c r="C149" s="9"/>
      <c r="D149" s="10"/>
      <c r="E149" s="9"/>
      <c r="F149" s="9"/>
      <c r="G149" s="11" t="str">
        <f>IF(B149="","",IFERROR(VLOOKUP(B149,設定!$A$5:$B$30,2,FALSE),""))</f>
        <v/>
      </c>
      <c r="H149" s="12" t="str">
        <f t="shared" si="2"/>
        <v/>
      </c>
    </row>
    <row r="150" spans="1:8" ht="16.2">
      <c r="A150" s="8"/>
      <c r="B150" s="9"/>
      <c r="C150" s="9"/>
      <c r="D150" s="10"/>
      <c r="E150" s="9"/>
      <c r="F150" s="9"/>
      <c r="G150" s="11" t="str">
        <f>IF(B150="","",IFERROR(VLOOKUP(B150,設定!$A$5:$B$30,2,FALSE),""))</f>
        <v/>
      </c>
      <c r="H150" s="12" t="str">
        <f t="shared" si="2"/>
        <v/>
      </c>
    </row>
    <row r="151" spans="1:8" ht="16.2">
      <c r="A151" s="8"/>
      <c r="B151" s="9"/>
      <c r="C151" s="9"/>
      <c r="D151" s="10"/>
      <c r="E151" s="9"/>
      <c r="F151" s="9"/>
      <c r="G151" s="11" t="str">
        <f>IF(B151="","",IFERROR(VLOOKUP(B151,設定!$A$5:$B$30,2,FALSE),""))</f>
        <v/>
      </c>
      <c r="H151" s="12" t="str">
        <f t="shared" si="2"/>
        <v/>
      </c>
    </row>
    <row r="152" spans="1:8" ht="16.2">
      <c r="A152" s="8"/>
      <c r="B152" s="9"/>
      <c r="C152" s="9"/>
      <c r="D152" s="10"/>
      <c r="E152" s="9"/>
      <c r="F152" s="9"/>
      <c r="G152" s="11" t="str">
        <f>IF(B152="","",IFERROR(VLOOKUP(B152,設定!$A$5:$B$30,2,FALSE),""))</f>
        <v/>
      </c>
      <c r="H152" s="12" t="str">
        <f t="shared" si="2"/>
        <v/>
      </c>
    </row>
    <row r="153" spans="1:8" ht="16.2">
      <c r="A153" s="8"/>
      <c r="B153" s="9"/>
      <c r="C153" s="9"/>
      <c r="D153" s="10"/>
      <c r="E153" s="9"/>
      <c r="F153" s="9"/>
      <c r="G153" s="11" t="str">
        <f>IF(B153="","",IFERROR(VLOOKUP(B153,設定!$A$5:$B$30,2,FALSE),""))</f>
        <v/>
      </c>
      <c r="H153" s="12" t="str">
        <f t="shared" si="2"/>
        <v/>
      </c>
    </row>
    <row r="154" spans="1:8" ht="16.2">
      <c r="A154" s="8"/>
      <c r="B154" s="9"/>
      <c r="C154" s="9"/>
      <c r="D154" s="10"/>
      <c r="E154" s="9"/>
      <c r="F154" s="9"/>
      <c r="G154" s="11" t="str">
        <f>IF(B154="","",IFERROR(VLOOKUP(B154,設定!$A$5:$B$30,2,FALSE),""))</f>
        <v/>
      </c>
      <c r="H154" s="12" t="str">
        <f t="shared" si="2"/>
        <v/>
      </c>
    </row>
    <row r="155" spans="1:8" ht="16.2">
      <c r="A155" s="8"/>
      <c r="B155" s="9"/>
      <c r="C155" s="9"/>
      <c r="D155" s="10"/>
      <c r="E155" s="9"/>
      <c r="F155" s="9"/>
      <c r="G155" s="11" t="str">
        <f>IF(B155="","",IFERROR(VLOOKUP(B155,設定!$A$5:$B$30,2,FALSE),""))</f>
        <v/>
      </c>
      <c r="H155" s="12" t="str">
        <f t="shared" si="2"/>
        <v/>
      </c>
    </row>
    <row r="156" spans="1:8" ht="16.2">
      <c r="A156" s="8"/>
      <c r="B156" s="9"/>
      <c r="C156" s="9"/>
      <c r="D156" s="10"/>
      <c r="E156" s="9"/>
      <c r="F156" s="9"/>
      <c r="G156" s="11" t="str">
        <f>IF(B156="","",IFERROR(VLOOKUP(B156,設定!$A$5:$B$30,2,FALSE),""))</f>
        <v/>
      </c>
      <c r="H156" s="12" t="str">
        <f t="shared" si="2"/>
        <v/>
      </c>
    </row>
    <row r="157" spans="1:8" ht="16.2">
      <c r="A157" s="8"/>
      <c r="B157" s="9"/>
      <c r="C157" s="9"/>
      <c r="D157" s="10"/>
      <c r="E157" s="9"/>
      <c r="F157" s="9"/>
      <c r="G157" s="11" t="str">
        <f>IF(B157="","",IFERROR(VLOOKUP(B157,設定!$A$5:$B$30,2,FALSE),""))</f>
        <v/>
      </c>
      <c r="H157" s="12" t="str">
        <f t="shared" si="2"/>
        <v/>
      </c>
    </row>
    <row r="158" spans="1:8" ht="16.2">
      <c r="A158" s="8"/>
      <c r="B158" s="9"/>
      <c r="C158" s="9"/>
      <c r="D158" s="10"/>
      <c r="E158" s="9"/>
      <c r="F158" s="9"/>
      <c r="G158" s="11" t="str">
        <f>IF(B158="","",IFERROR(VLOOKUP(B158,設定!$A$5:$B$30,2,FALSE),""))</f>
        <v/>
      </c>
      <c r="H158" s="12" t="str">
        <f t="shared" si="2"/>
        <v/>
      </c>
    </row>
    <row r="159" spans="1:8" ht="16.2">
      <c r="A159" s="8"/>
      <c r="B159" s="9"/>
      <c r="C159" s="9"/>
      <c r="D159" s="10"/>
      <c r="E159" s="9"/>
      <c r="F159" s="9"/>
      <c r="G159" s="11" t="str">
        <f>IF(B159="","",IFERROR(VLOOKUP(B159,設定!$A$5:$B$30,2,FALSE),""))</f>
        <v/>
      </c>
      <c r="H159" s="12" t="str">
        <f t="shared" si="2"/>
        <v/>
      </c>
    </row>
    <row r="160" spans="1:8" ht="16.2">
      <c r="A160" s="8"/>
      <c r="B160" s="9"/>
      <c r="C160" s="9"/>
      <c r="D160" s="10"/>
      <c r="E160" s="9"/>
      <c r="F160" s="9"/>
      <c r="G160" s="11" t="str">
        <f>IF(B160="","",IFERROR(VLOOKUP(B160,設定!$A$5:$B$30,2,FALSE),""))</f>
        <v/>
      </c>
      <c r="H160" s="12" t="str">
        <f t="shared" si="2"/>
        <v/>
      </c>
    </row>
    <row r="161" spans="1:8" ht="16.2">
      <c r="A161" s="8"/>
      <c r="B161" s="9"/>
      <c r="C161" s="9"/>
      <c r="D161" s="10"/>
      <c r="E161" s="9"/>
      <c r="F161" s="9"/>
      <c r="G161" s="11" t="str">
        <f>IF(B161="","",IFERROR(VLOOKUP(B161,設定!$A$5:$B$30,2,FALSE),""))</f>
        <v/>
      </c>
      <c r="H161" s="12" t="str">
        <f t="shared" si="2"/>
        <v/>
      </c>
    </row>
    <row r="162" spans="1:8" ht="16.2">
      <c r="A162" s="8"/>
      <c r="B162" s="9"/>
      <c r="C162" s="9"/>
      <c r="D162" s="10"/>
      <c r="E162" s="9"/>
      <c r="F162" s="9"/>
      <c r="G162" s="11" t="str">
        <f>IF(B162="","",IFERROR(VLOOKUP(B162,設定!$A$5:$B$30,2,FALSE),""))</f>
        <v/>
      </c>
      <c r="H162" s="12" t="str">
        <f t="shared" si="2"/>
        <v/>
      </c>
    </row>
    <row r="163" spans="1:8" ht="16.2">
      <c r="A163" s="8"/>
      <c r="B163" s="9"/>
      <c r="C163" s="9"/>
      <c r="D163" s="10"/>
      <c r="E163" s="9"/>
      <c r="F163" s="9"/>
      <c r="G163" s="11" t="str">
        <f>IF(B163="","",IFERROR(VLOOKUP(B163,設定!$A$5:$B$30,2,FALSE),""))</f>
        <v/>
      </c>
      <c r="H163" s="12" t="str">
        <f t="shared" si="2"/>
        <v/>
      </c>
    </row>
    <row r="164" spans="1:8" ht="16.2">
      <c r="A164" s="8"/>
      <c r="B164" s="9"/>
      <c r="C164" s="9"/>
      <c r="D164" s="10"/>
      <c r="E164" s="9"/>
      <c r="F164" s="9"/>
      <c r="G164" s="11" t="str">
        <f>IF(B164="","",IFERROR(VLOOKUP(B164,設定!$A$5:$B$30,2,FALSE),""))</f>
        <v/>
      </c>
      <c r="H164" s="12" t="str">
        <f t="shared" si="2"/>
        <v/>
      </c>
    </row>
    <row r="165" spans="1:8" ht="16.2">
      <c r="A165" s="8"/>
      <c r="B165" s="9"/>
      <c r="C165" s="9"/>
      <c r="D165" s="10"/>
      <c r="E165" s="9"/>
      <c r="F165" s="9"/>
      <c r="G165" s="11" t="str">
        <f>IF(B165="","",IFERROR(VLOOKUP(B165,設定!$A$5:$B$30,2,FALSE),""))</f>
        <v/>
      </c>
      <c r="H165" s="12" t="str">
        <f t="shared" si="2"/>
        <v/>
      </c>
    </row>
    <row r="166" spans="1:8" ht="16.2">
      <c r="A166" s="8"/>
      <c r="B166" s="9"/>
      <c r="C166" s="9"/>
      <c r="D166" s="10"/>
      <c r="E166" s="9"/>
      <c r="F166" s="9"/>
      <c r="G166" s="11" t="str">
        <f>IF(B166="","",IFERROR(VLOOKUP(B166,設定!$A$5:$B$30,2,FALSE),""))</f>
        <v/>
      </c>
      <c r="H166" s="12" t="str">
        <f t="shared" si="2"/>
        <v/>
      </c>
    </row>
    <row r="167" spans="1:8" ht="16.2">
      <c r="A167" s="8"/>
      <c r="B167" s="9"/>
      <c r="C167" s="9"/>
      <c r="D167" s="10"/>
      <c r="E167" s="9"/>
      <c r="F167" s="9"/>
      <c r="G167" s="11" t="str">
        <f>IF(B167="","",IFERROR(VLOOKUP(B167,設定!$A$5:$B$30,2,FALSE),""))</f>
        <v/>
      </c>
      <c r="H167" s="12" t="str">
        <f t="shared" si="2"/>
        <v/>
      </c>
    </row>
    <row r="168" spans="1:8" ht="16.2">
      <c r="A168" s="8"/>
      <c r="B168" s="9"/>
      <c r="C168" s="9"/>
      <c r="D168" s="10"/>
      <c r="E168" s="9"/>
      <c r="F168" s="9"/>
      <c r="G168" s="11" t="str">
        <f>IF(B168="","",IFERROR(VLOOKUP(B168,設定!$A$5:$B$30,2,FALSE),""))</f>
        <v/>
      </c>
      <c r="H168" s="12" t="str">
        <f t="shared" si="2"/>
        <v/>
      </c>
    </row>
    <row r="169" spans="1:8" ht="16.2">
      <c r="A169" s="8"/>
      <c r="B169" s="9"/>
      <c r="C169" s="9"/>
      <c r="D169" s="10"/>
      <c r="E169" s="9"/>
      <c r="F169" s="9"/>
      <c r="G169" s="11" t="str">
        <f>IF(B169="","",IFERROR(VLOOKUP(B169,設定!$A$5:$B$30,2,FALSE),""))</f>
        <v/>
      </c>
      <c r="H169" s="12" t="str">
        <f t="shared" si="2"/>
        <v/>
      </c>
    </row>
    <row r="170" spans="1:8" ht="16.2">
      <c r="A170" s="8"/>
      <c r="B170" s="9"/>
      <c r="C170" s="9"/>
      <c r="D170" s="10"/>
      <c r="E170" s="9"/>
      <c r="F170" s="9"/>
      <c r="G170" s="11" t="str">
        <f>IF(B170="","",IFERROR(VLOOKUP(B170,設定!$A$5:$B$30,2,FALSE),""))</f>
        <v/>
      </c>
      <c r="H170" s="12" t="str">
        <f t="shared" si="2"/>
        <v/>
      </c>
    </row>
    <row r="171" spans="1:8" ht="16.2">
      <c r="A171" s="8"/>
      <c r="B171" s="9"/>
      <c r="C171" s="9"/>
      <c r="D171" s="10"/>
      <c r="E171" s="9"/>
      <c r="F171" s="9"/>
      <c r="G171" s="11" t="str">
        <f>IF(B171="","",IFERROR(VLOOKUP(B171,設定!$A$5:$B$30,2,FALSE),""))</f>
        <v/>
      </c>
      <c r="H171" s="12" t="str">
        <f t="shared" si="2"/>
        <v/>
      </c>
    </row>
    <row r="172" spans="1:8" ht="16.2">
      <c r="A172" s="8"/>
      <c r="B172" s="9"/>
      <c r="C172" s="9"/>
      <c r="D172" s="10"/>
      <c r="E172" s="9"/>
      <c r="F172" s="9"/>
      <c r="G172" s="11" t="str">
        <f>IF(B172="","",IFERROR(VLOOKUP(B172,設定!$A$5:$B$30,2,FALSE),""))</f>
        <v/>
      </c>
      <c r="H172" s="12" t="str">
        <f t="shared" si="2"/>
        <v/>
      </c>
    </row>
    <row r="173" spans="1:8" ht="16.2">
      <c r="A173" s="8"/>
      <c r="B173" s="9"/>
      <c r="C173" s="9"/>
      <c r="D173" s="10"/>
      <c r="E173" s="9"/>
      <c r="F173" s="9"/>
      <c r="G173" s="11" t="str">
        <f>IF(B173="","",IFERROR(VLOOKUP(B173,設定!$A$5:$B$30,2,FALSE),""))</f>
        <v/>
      </c>
      <c r="H173" s="12" t="str">
        <f t="shared" si="2"/>
        <v/>
      </c>
    </row>
    <row r="174" spans="1:8" ht="16.2">
      <c r="A174" s="8"/>
      <c r="B174" s="9"/>
      <c r="C174" s="9"/>
      <c r="D174" s="10"/>
      <c r="E174" s="9"/>
      <c r="F174" s="9"/>
      <c r="G174" s="11" t="str">
        <f>IF(B174="","",IFERROR(VLOOKUP(B174,設定!$A$5:$B$30,2,FALSE),""))</f>
        <v/>
      </c>
      <c r="H174" s="12" t="str">
        <f t="shared" si="2"/>
        <v/>
      </c>
    </row>
    <row r="175" spans="1:8" ht="16.2">
      <c r="A175" s="8"/>
      <c r="B175" s="9"/>
      <c r="C175" s="9"/>
      <c r="D175" s="10"/>
      <c r="E175" s="9"/>
      <c r="F175" s="9"/>
      <c r="G175" s="11" t="str">
        <f>IF(B175="","",IFERROR(VLOOKUP(B175,設定!$A$5:$B$30,2,FALSE),""))</f>
        <v/>
      </c>
      <c r="H175" s="12" t="str">
        <f t="shared" si="2"/>
        <v/>
      </c>
    </row>
    <row r="176" spans="1:8" ht="16.2">
      <c r="A176" s="8"/>
      <c r="B176" s="9"/>
      <c r="C176" s="9"/>
      <c r="D176" s="10"/>
      <c r="E176" s="9"/>
      <c r="F176" s="9"/>
      <c r="G176" s="11" t="str">
        <f>IF(B176="","",IFERROR(VLOOKUP(B176,設定!$A$5:$B$30,2,FALSE),""))</f>
        <v/>
      </c>
      <c r="H176" s="12" t="str">
        <f t="shared" si="2"/>
        <v/>
      </c>
    </row>
    <row r="177" spans="1:8" ht="16.2">
      <c r="A177" s="8"/>
      <c r="B177" s="9"/>
      <c r="C177" s="9"/>
      <c r="D177" s="10"/>
      <c r="E177" s="9"/>
      <c r="F177" s="9"/>
      <c r="G177" s="11" t="str">
        <f>IF(B177="","",IFERROR(VLOOKUP(B177,設定!$A$5:$B$30,2,FALSE),""))</f>
        <v/>
      </c>
      <c r="H177" s="12" t="str">
        <f t="shared" si="2"/>
        <v/>
      </c>
    </row>
    <row r="178" spans="1:8" ht="16.2">
      <c r="A178" s="8"/>
      <c r="B178" s="9"/>
      <c r="C178" s="9"/>
      <c r="D178" s="10"/>
      <c r="E178" s="9"/>
      <c r="F178" s="9"/>
      <c r="G178" s="11" t="str">
        <f>IF(B178="","",IFERROR(VLOOKUP(B178,設定!$A$5:$B$30,2,FALSE),""))</f>
        <v/>
      </c>
      <c r="H178" s="12" t="str">
        <f t="shared" si="2"/>
        <v/>
      </c>
    </row>
    <row r="179" spans="1:8" ht="16.2">
      <c r="A179" s="8"/>
      <c r="B179" s="9"/>
      <c r="C179" s="9"/>
      <c r="D179" s="10"/>
      <c r="E179" s="9"/>
      <c r="F179" s="9"/>
      <c r="G179" s="11" t="str">
        <f>IF(B179="","",IFERROR(VLOOKUP(B179,設定!$A$5:$B$30,2,FALSE),""))</f>
        <v/>
      </c>
      <c r="H179" s="12" t="str">
        <f t="shared" si="2"/>
        <v/>
      </c>
    </row>
    <row r="180" spans="1:8" ht="16.2">
      <c r="A180" s="8"/>
      <c r="B180" s="9"/>
      <c r="C180" s="9"/>
      <c r="D180" s="10"/>
      <c r="E180" s="9"/>
      <c r="F180" s="9"/>
      <c r="G180" s="11" t="str">
        <f>IF(B180="","",IFERROR(VLOOKUP(B180,設定!$A$5:$B$30,2,FALSE),""))</f>
        <v/>
      </c>
      <c r="H180" s="12" t="str">
        <f t="shared" si="2"/>
        <v/>
      </c>
    </row>
    <row r="181" spans="1:8" ht="16.2">
      <c r="A181" s="8"/>
      <c r="B181" s="9"/>
      <c r="C181" s="9"/>
      <c r="D181" s="10"/>
      <c r="E181" s="9"/>
      <c r="F181" s="9"/>
      <c r="G181" s="11" t="str">
        <f>IF(B181="","",IFERROR(VLOOKUP(B181,設定!$A$5:$B$30,2,FALSE),""))</f>
        <v/>
      </c>
      <c r="H181" s="12" t="str">
        <f t="shared" si="2"/>
        <v/>
      </c>
    </row>
    <row r="182" spans="1:8" ht="16.2">
      <c r="A182" s="8"/>
      <c r="B182" s="9"/>
      <c r="C182" s="9"/>
      <c r="D182" s="10"/>
      <c r="E182" s="9"/>
      <c r="F182" s="9"/>
      <c r="G182" s="11" t="str">
        <f>IF(B182="","",IFERROR(VLOOKUP(B182,設定!$A$5:$B$30,2,FALSE),""))</f>
        <v/>
      </c>
      <c r="H182" s="12" t="str">
        <f t="shared" si="2"/>
        <v/>
      </c>
    </row>
    <row r="183" spans="1:8" ht="16.2">
      <c r="A183" s="8"/>
      <c r="B183" s="9"/>
      <c r="C183" s="9"/>
      <c r="D183" s="10"/>
      <c r="E183" s="9"/>
      <c r="F183" s="9"/>
      <c r="G183" s="11" t="str">
        <f>IF(B183="","",IFERROR(VLOOKUP(B183,設定!$A$5:$B$30,2,FALSE),""))</f>
        <v/>
      </c>
      <c r="H183" s="12" t="str">
        <f t="shared" si="2"/>
        <v/>
      </c>
    </row>
    <row r="184" spans="1:8" ht="16.2">
      <c r="A184" s="8"/>
      <c r="B184" s="9"/>
      <c r="C184" s="9"/>
      <c r="D184" s="10"/>
      <c r="E184" s="9"/>
      <c r="F184" s="9"/>
      <c r="G184" s="11" t="str">
        <f>IF(B184="","",IFERROR(VLOOKUP(B184,設定!$A$5:$B$30,2,FALSE),""))</f>
        <v/>
      </c>
      <c r="H184" s="12" t="str">
        <f t="shared" si="2"/>
        <v/>
      </c>
    </row>
    <row r="185" spans="1:8" ht="16.2">
      <c r="A185" s="8"/>
      <c r="B185" s="9"/>
      <c r="C185" s="9"/>
      <c r="D185" s="10"/>
      <c r="E185" s="9"/>
      <c r="F185" s="9"/>
      <c r="G185" s="11" t="str">
        <f>IF(B185="","",IFERROR(VLOOKUP(B185,設定!$A$5:$B$30,2,FALSE),""))</f>
        <v/>
      </c>
      <c r="H185" s="12" t="str">
        <f t="shared" si="2"/>
        <v/>
      </c>
    </row>
    <row r="186" spans="1:8" ht="16.2">
      <c r="A186" s="8"/>
      <c r="B186" s="9"/>
      <c r="C186" s="9"/>
      <c r="D186" s="10"/>
      <c r="E186" s="9"/>
      <c r="F186" s="9"/>
      <c r="G186" s="11" t="str">
        <f>IF(B186="","",IFERROR(VLOOKUP(B186,設定!$A$5:$B$30,2,FALSE),""))</f>
        <v/>
      </c>
      <c r="H186" s="12" t="str">
        <f t="shared" si="2"/>
        <v/>
      </c>
    </row>
    <row r="187" spans="1:8" ht="16.2">
      <c r="A187" s="8"/>
      <c r="B187" s="9"/>
      <c r="C187" s="9"/>
      <c r="D187" s="10"/>
      <c r="E187" s="9"/>
      <c r="F187" s="9"/>
      <c r="G187" s="11" t="str">
        <f>IF(B187="","",IFERROR(VLOOKUP(B187,設定!$A$5:$B$30,2,FALSE),""))</f>
        <v/>
      </c>
      <c r="H187" s="12" t="str">
        <f t="shared" si="2"/>
        <v/>
      </c>
    </row>
    <row r="188" spans="1:8" ht="16.2">
      <c r="A188" s="8"/>
      <c r="B188" s="9"/>
      <c r="C188" s="9"/>
      <c r="D188" s="10"/>
      <c r="E188" s="9"/>
      <c r="F188" s="9"/>
      <c r="G188" s="11" t="str">
        <f>IF(B188="","",IFERROR(VLOOKUP(B188,設定!$A$5:$B$30,2,FALSE),""))</f>
        <v/>
      </c>
      <c r="H188" s="12" t="str">
        <f t="shared" si="2"/>
        <v/>
      </c>
    </row>
    <row r="189" spans="1:8" ht="16.2">
      <c r="A189" s="8"/>
      <c r="B189" s="9"/>
      <c r="C189" s="9"/>
      <c r="D189" s="10"/>
      <c r="E189" s="9"/>
      <c r="F189" s="9"/>
      <c r="G189" s="11" t="str">
        <f>IF(B189="","",IFERROR(VLOOKUP(B189,設定!$A$5:$B$30,2,FALSE),""))</f>
        <v/>
      </c>
      <c r="H189" s="12" t="str">
        <f t="shared" si="2"/>
        <v/>
      </c>
    </row>
    <row r="190" spans="1:8" ht="16.2">
      <c r="A190" s="8"/>
      <c r="B190" s="9"/>
      <c r="C190" s="9"/>
      <c r="D190" s="10"/>
      <c r="E190" s="9"/>
      <c r="F190" s="9"/>
      <c r="G190" s="11" t="str">
        <f>IF(B190="","",IFERROR(VLOOKUP(B190,設定!$A$5:$B$30,2,FALSE),""))</f>
        <v/>
      </c>
      <c r="H190" s="12" t="str">
        <f t="shared" si="2"/>
        <v/>
      </c>
    </row>
    <row r="191" spans="1:8" ht="16.2">
      <c r="A191" s="8"/>
      <c r="B191" s="9"/>
      <c r="C191" s="9"/>
      <c r="D191" s="10"/>
      <c r="E191" s="9"/>
      <c r="F191" s="9"/>
      <c r="G191" s="11" t="str">
        <f>IF(B191="","",IFERROR(VLOOKUP(B191,設定!$A$5:$B$30,2,FALSE),""))</f>
        <v/>
      </c>
      <c r="H191" s="12" t="str">
        <f t="shared" si="2"/>
        <v/>
      </c>
    </row>
    <row r="192" spans="1:8" ht="16.2">
      <c r="A192" s="8"/>
      <c r="B192" s="9"/>
      <c r="C192" s="9"/>
      <c r="D192" s="10"/>
      <c r="E192" s="9"/>
      <c r="F192" s="9"/>
      <c r="G192" s="11" t="str">
        <f>IF(B192="","",IFERROR(VLOOKUP(B192,設定!$A$5:$B$30,2,FALSE),""))</f>
        <v/>
      </c>
      <c r="H192" s="12" t="str">
        <f t="shared" si="2"/>
        <v/>
      </c>
    </row>
    <row r="193" spans="1:8" ht="16.2">
      <c r="A193" s="8"/>
      <c r="B193" s="9"/>
      <c r="C193" s="9"/>
      <c r="D193" s="10"/>
      <c r="E193" s="9"/>
      <c r="F193" s="9"/>
      <c r="G193" s="11" t="str">
        <f>IF(B193="","",IFERROR(VLOOKUP(B193,設定!$A$5:$B$30,2,FALSE),""))</f>
        <v/>
      </c>
      <c r="H193" s="12" t="str">
        <f t="shared" si="2"/>
        <v/>
      </c>
    </row>
    <row r="194" spans="1:8" ht="16.2">
      <c r="A194" s="8"/>
      <c r="B194" s="9"/>
      <c r="C194" s="9"/>
      <c r="D194" s="10"/>
      <c r="E194" s="9"/>
      <c r="F194" s="9"/>
      <c r="G194" s="11" t="str">
        <f>IF(B194="","",IFERROR(VLOOKUP(B194,設定!$A$5:$B$30,2,FALSE),""))</f>
        <v/>
      </c>
      <c r="H194" s="12" t="str">
        <f t="shared" si="2"/>
        <v/>
      </c>
    </row>
    <row r="195" spans="1:8" ht="16.2">
      <c r="A195" s="8"/>
      <c r="B195" s="9"/>
      <c r="C195" s="9"/>
      <c r="D195" s="10"/>
      <c r="E195" s="9"/>
      <c r="F195" s="9"/>
      <c r="G195" s="11" t="str">
        <f>IF(B195="","",IFERROR(VLOOKUP(B195,設定!$A$5:$B$30,2,FALSE),""))</f>
        <v/>
      </c>
      <c r="H195" s="12" t="str">
        <f t="shared" si="2"/>
        <v/>
      </c>
    </row>
    <row r="196" spans="1:8" ht="16.2">
      <c r="A196" s="8"/>
      <c r="B196" s="9"/>
      <c r="C196" s="9"/>
      <c r="D196" s="10"/>
      <c r="E196" s="9"/>
      <c r="F196" s="9"/>
      <c r="G196" s="11" t="str">
        <f>IF(B196="","",IFERROR(VLOOKUP(B196,設定!$A$5:$B$30,2,FALSE),""))</f>
        <v/>
      </c>
      <c r="H196" s="12" t="str">
        <f t="shared" ref="H196:H259" si="3">IF(A196="","",YEAR(A196)*100+MONTH(A196))</f>
        <v/>
      </c>
    </row>
    <row r="197" spans="1:8" ht="16.2">
      <c r="A197" s="8"/>
      <c r="B197" s="9"/>
      <c r="C197" s="9"/>
      <c r="D197" s="10"/>
      <c r="E197" s="9"/>
      <c r="F197" s="9"/>
      <c r="G197" s="11" t="str">
        <f>IF(B197="","",IFERROR(VLOOKUP(B197,設定!$A$5:$B$30,2,FALSE),""))</f>
        <v/>
      </c>
      <c r="H197" s="12" t="str">
        <f t="shared" si="3"/>
        <v/>
      </c>
    </row>
    <row r="198" spans="1:8" ht="16.2">
      <c r="A198" s="8"/>
      <c r="B198" s="9"/>
      <c r="C198" s="9"/>
      <c r="D198" s="10"/>
      <c r="E198" s="9"/>
      <c r="F198" s="9"/>
      <c r="G198" s="11" t="str">
        <f>IF(B198="","",IFERROR(VLOOKUP(B198,設定!$A$5:$B$30,2,FALSE),""))</f>
        <v/>
      </c>
      <c r="H198" s="12" t="str">
        <f t="shared" si="3"/>
        <v/>
      </c>
    </row>
    <row r="199" spans="1:8" ht="16.2">
      <c r="A199" s="8"/>
      <c r="B199" s="9"/>
      <c r="C199" s="9"/>
      <c r="D199" s="10"/>
      <c r="E199" s="9"/>
      <c r="F199" s="9"/>
      <c r="G199" s="11" t="str">
        <f>IF(B199="","",IFERROR(VLOOKUP(B199,設定!$A$5:$B$30,2,FALSE),""))</f>
        <v/>
      </c>
      <c r="H199" s="12" t="str">
        <f t="shared" si="3"/>
        <v/>
      </c>
    </row>
    <row r="200" spans="1:8" ht="16.2">
      <c r="A200" s="8"/>
      <c r="B200" s="9"/>
      <c r="C200" s="9"/>
      <c r="D200" s="10"/>
      <c r="E200" s="9"/>
      <c r="F200" s="9"/>
      <c r="G200" s="11" t="str">
        <f>IF(B200="","",IFERROR(VLOOKUP(B200,設定!$A$5:$B$30,2,FALSE),""))</f>
        <v/>
      </c>
      <c r="H200" s="12" t="str">
        <f t="shared" si="3"/>
        <v/>
      </c>
    </row>
    <row r="201" spans="1:8" ht="16.2">
      <c r="A201" s="8"/>
      <c r="B201" s="9"/>
      <c r="C201" s="9"/>
      <c r="D201" s="10"/>
      <c r="E201" s="9"/>
      <c r="F201" s="9"/>
      <c r="G201" s="11" t="str">
        <f>IF(B201="","",IFERROR(VLOOKUP(B201,設定!$A$5:$B$30,2,FALSE),""))</f>
        <v/>
      </c>
      <c r="H201" s="12" t="str">
        <f t="shared" si="3"/>
        <v/>
      </c>
    </row>
    <row r="202" spans="1:8" ht="16.2">
      <c r="A202" s="8"/>
      <c r="B202" s="9"/>
      <c r="C202" s="9"/>
      <c r="D202" s="10"/>
      <c r="E202" s="9"/>
      <c r="F202" s="9"/>
      <c r="G202" s="11" t="str">
        <f>IF(B202="","",IFERROR(VLOOKUP(B202,設定!$A$5:$B$30,2,FALSE),""))</f>
        <v/>
      </c>
      <c r="H202" s="12" t="str">
        <f t="shared" si="3"/>
        <v/>
      </c>
    </row>
    <row r="203" spans="1:8" ht="16.2">
      <c r="A203" s="8"/>
      <c r="B203" s="9"/>
      <c r="C203" s="9"/>
      <c r="D203" s="10"/>
      <c r="E203" s="9"/>
      <c r="F203" s="9"/>
      <c r="G203" s="11" t="str">
        <f>IF(B203="","",IFERROR(VLOOKUP(B203,設定!$A$5:$B$30,2,FALSE),""))</f>
        <v/>
      </c>
      <c r="H203" s="12" t="str">
        <f t="shared" si="3"/>
        <v/>
      </c>
    </row>
    <row r="204" spans="1:8" ht="16.2">
      <c r="A204" s="8"/>
      <c r="B204" s="9"/>
      <c r="C204" s="9"/>
      <c r="D204" s="10"/>
      <c r="E204" s="9"/>
      <c r="F204" s="9"/>
      <c r="G204" s="11" t="str">
        <f>IF(B204="","",IFERROR(VLOOKUP(B204,設定!$A$5:$B$30,2,FALSE),""))</f>
        <v/>
      </c>
      <c r="H204" s="12" t="str">
        <f t="shared" si="3"/>
        <v/>
      </c>
    </row>
    <row r="205" spans="1:8" ht="16.2">
      <c r="A205" s="8"/>
      <c r="B205" s="9"/>
      <c r="C205" s="9"/>
      <c r="D205" s="10"/>
      <c r="E205" s="9"/>
      <c r="F205" s="9"/>
      <c r="G205" s="11" t="str">
        <f>IF(B205="","",IFERROR(VLOOKUP(B205,設定!$A$5:$B$30,2,FALSE),""))</f>
        <v/>
      </c>
      <c r="H205" s="12" t="str">
        <f t="shared" si="3"/>
        <v/>
      </c>
    </row>
    <row r="206" spans="1:8" ht="16.2">
      <c r="A206" s="8"/>
      <c r="B206" s="9"/>
      <c r="C206" s="9"/>
      <c r="D206" s="10"/>
      <c r="E206" s="9"/>
      <c r="F206" s="9"/>
      <c r="G206" s="11" t="str">
        <f>IF(B206="","",IFERROR(VLOOKUP(B206,設定!$A$5:$B$30,2,FALSE),""))</f>
        <v/>
      </c>
      <c r="H206" s="12" t="str">
        <f t="shared" si="3"/>
        <v/>
      </c>
    </row>
    <row r="207" spans="1:8" ht="16.2">
      <c r="A207" s="8"/>
      <c r="B207" s="9"/>
      <c r="C207" s="9"/>
      <c r="D207" s="10"/>
      <c r="E207" s="9"/>
      <c r="F207" s="9"/>
      <c r="G207" s="11" t="str">
        <f>IF(B207="","",IFERROR(VLOOKUP(B207,設定!$A$5:$B$30,2,FALSE),""))</f>
        <v/>
      </c>
      <c r="H207" s="12" t="str">
        <f t="shared" si="3"/>
        <v/>
      </c>
    </row>
    <row r="208" spans="1:8" ht="16.2">
      <c r="A208" s="8"/>
      <c r="B208" s="9"/>
      <c r="C208" s="9"/>
      <c r="D208" s="10"/>
      <c r="E208" s="9"/>
      <c r="F208" s="9"/>
      <c r="G208" s="11" t="str">
        <f>IF(B208="","",IFERROR(VLOOKUP(B208,設定!$A$5:$B$30,2,FALSE),""))</f>
        <v/>
      </c>
      <c r="H208" s="12" t="str">
        <f t="shared" si="3"/>
        <v/>
      </c>
    </row>
    <row r="209" spans="1:8" ht="16.2">
      <c r="A209" s="8"/>
      <c r="B209" s="9"/>
      <c r="C209" s="9"/>
      <c r="D209" s="10"/>
      <c r="E209" s="9"/>
      <c r="F209" s="9"/>
      <c r="G209" s="11" t="str">
        <f>IF(B209="","",IFERROR(VLOOKUP(B209,設定!$A$5:$B$30,2,FALSE),""))</f>
        <v/>
      </c>
      <c r="H209" s="12" t="str">
        <f t="shared" si="3"/>
        <v/>
      </c>
    </row>
    <row r="210" spans="1:8" ht="16.2">
      <c r="A210" s="8"/>
      <c r="B210" s="9"/>
      <c r="C210" s="9"/>
      <c r="D210" s="10"/>
      <c r="E210" s="9"/>
      <c r="F210" s="9"/>
      <c r="G210" s="11" t="str">
        <f>IF(B210="","",IFERROR(VLOOKUP(B210,設定!$A$5:$B$30,2,FALSE),""))</f>
        <v/>
      </c>
      <c r="H210" s="12" t="str">
        <f t="shared" si="3"/>
        <v/>
      </c>
    </row>
    <row r="211" spans="1:8" ht="16.2">
      <c r="A211" s="8"/>
      <c r="B211" s="9"/>
      <c r="C211" s="9"/>
      <c r="D211" s="10"/>
      <c r="E211" s="9"/>
      <c r="F211" s="9"/>
      <c r="G211" s="11" t="str">
        <f>IF(B211="","",IFERROR(VLOOKUP(B211,設定!$A$5:$B$30,2,FALSE),""))</f>
        <v/>
      </c>
      <c r="H211" s="12" t="str">
        <f t="shared" si="3"/>
        <v/>
      </c>
    </row>
    <row r="212" spans="1:8" ht="16.2">
      <c r="A212" s="8"/>
      <c r="B212" s="9"/>
      <c r="C212" s="9"/>
      <c r="D212" s="10"/>
      <c r="E212" s="9"/>
      <c r="F212" s="9"/>
      <c r="G212" s="11" t="str">
        <f>IF(B212="","",IFERROR(VLOOKUP(B212,設定!$A$5:$B$30,2,FALSE),""))</f>
        <v/>
      </c>
      <c r="H212" s="12" t="str">
        <f t="shared" si="3"/>
        <v/>
      </c>
    </row>
    <row r="213" spans="1:8" ht="16.2">
      <c r="A213" s="8"/>
      <c r="B213" s="9"/>
      <c r="C213" s="9"/>
      <c r="D213" s="10"/>
      <c r="E213" s="9"/>
      <c r="F213" s="9"/>
      <c r="G213" s="11" t="str">
        <f>IF(B213="","",IFERROR(VLOOKUP(B213,設定!$A$5:$B$30,2,FALSE),""))</f>
        <v/>
      </c>
      <c r="H213" s="12" t="str">
        <f t="shared" si="3"/>
        <v/>
      </c>
    </row>
    <row r="214" spans="1:8" ht="16.2">
      <c r="A214" s="8"/>
      <c r="B214" s="9"/>
      <c r="C214" s="9"/>
      <c r="D214" s="10"/>
      <c r="E214" s="9"/>
      <c r="F214" s="9"/>
      <c r="G214" s="11" t="str">
        <f>IF(B214="","",IFERROR(VLOOKUP(B214,設定!$A$5:$B$30,2,FALSE),""))</f>
        <v/>
      </c>
      <c r="H214" s="12" t="str">
        <f t="shared" si="3"/>
        <v/>
      </c>
    </row>
    <row r="215" spans="1:8" ht="16.2">
      <c r="A215" s="8"/>
      <c r="B215" s="9"/>
      <c r="C215" s="9"/>
      <c r="D215" s="10"/>
      <c r="E215" s="9"/>
      <c r="F215" s="9"/>
      <c r="G215" s="11" t="str">
        <f>IF(B215="","",IFERROR(VLOOKUP(B215,設定!$A$5:$B$30,2,FALSE),""))</f>
        <v/>
      </c>
      <c r="H215" s="12" t="str">
        <f t="shared" si="3"/>
        <v/>
      </c>
    </row>
    <row r="216" spans="1:8" ht="16.2">
      <c r="A216" s="8"/>
      <c r="B216" s="9"/>
      <c r="C216" s="9"/>
      <c r="D216" s="10"/>
      <c r="E216" s="9"/>
      <c r="F216" s="9"/>
      <c r="G216" s="11" t="str">
        <f>IF(B216="","",IFERROR(VLOOKUP(B216,設定!$A$5:$B$30,2,FALSE),""))</f>
        <v/>
      </c>
      <c r="H216" s="12" t="str">
        <f t="shared" si="3"/>
        <v/>
      </c>
    </row>
    <row r="217" spans="1:8" ht="16.2">
      <c r="A217" s="8"/>
      <c r="B217" s="9"/>
      <c r="C217" s="9"/>
      <c r="D217" s="10"/>
      <c r="E217" s="9"/>
      <c r="F217" s="9"/>
      <c r="G217" s="11" t="str">
        <f>IF(B217="","",IFERROR(VLOOKUP(B217,設定!$A$5:$B$30,2,FALSE),""))</f>
        <v/>
      </c>
      <c r="H217" s="12" t="str">
        <f t="shared" si="3"/>
        <v/>
      </c>
    </row>
    <row r="218" spans="1:8" ht="16.2">
      <c r="A218" s="8"/>
      <c r="B218" s="9"/>
      <c r="C218" s="9"/>
      <c r="D218" s="10"/>
      <c r="E218" s="9"/>
      <c r="F218" s="9"/>
      <c r="G218" s="11" t="str">
        <f>IF(B218="","",IFERROR(VLOOKUP(B218,設定!$A$5:$B$30,2,FALSE),""))</f>
        <v/>
      </c>
      <c r="H218" s="12" t="str">
        <f t="shared" si="3"/>
        <v/>
      </c>
    </row>
    <row r="219" spans="1:8" ht="16.2">
      <c r="A219" s="8"/>
      <c r="B219" s="9"/>
      <c r="C219" s="9"/>
      <c r="D219" s="10"/>
      <c r="E219" s="9"/>
      <c r="F219" s="9"/>
      <c r="G219" s="11" t="str">
        <f>IF(B219="","",IFERROR(VLOOKUP(B219,設定!$A$5:$B$30,2,FALSE),""))</f>
        <v/>
      </c>
      <c r="H219" s="12" t="str">
        <f t="shared" si="3"/>
        <v/>
      </c>
    </row>
    <row r="220" spans="1:8" ht="16.2">
      <c r="A220" s="8"/>
      <c r="B220" s="9"/>
      <c r="C220" s="9"/>
      <c r="D220" s="10"/>
      <c r="E220" s="9"/>
      <c r="F220" s="9"/>
      <c r="G220" s="11" t="str">
        <f>IF(B220="","",IFERROR(VLOOKUP(B220,設定!$A$5:$B$30,2,FALSE),""))</f>
        <v/>
      </c>
      <c r="H220" s="12" t="str">
        <f t="shared" si="3"/>
        <v/>
      </c>
    </row>
    <row r="221" spans="1:8" ht="16.2">
      <c r="A221" s="8"/>
      <c r="B221" s="9"/>
      <c r="C221" s="9"/>
      <c r="D221" s="10"/>
      <c r="E221" s="9"/>
      <c r="F221" s="9"/>
      <c r="G221" s="11" t="str">
        <f>IF(B221="","",IFERROR(VLOOKUP(B221,設定!$A$5:$B$30,2,FALSE),""))</f>
        <v/>
      </c>
      <c r="H221" s="12" t="str">
        <f t="shared" si="3"/>
        <v/>
      </c>
    </row>
    <row r="222" spans="1:8" ht="16.2">
      <c r="A222" s="8"/>
      <c r="B222" s="9"/>
      <c r="C222" s="9"/>
      <c r="D222" s="10"/>
      <c r="E222" s="9"/>
      <c r="F222" s="9"/>
      <c r="G222" s="11" t="str">
        <f>IF(B222="","",IFERROR(VLOOKUP(B222,設定!$A$5:$B$30,2,FALSE),""))</f>
        <v/>
      </c>
      <c r="H222" s="12" t="str">
        <f t="shared" si="3"/>
        <v/>
      </c>
    </row>
    <row r="223" spans="1:8" ht="16.2">
      <c r="A223" s="8"/>
      <c r="B223" s="9"/>
      <c r="C223" s="9"/>
      <c r="D223" s="10"/>
      <c r="E223" s="9"/>
      <c r="F223" s="9"/>
      <c r="G223" s="11" t="str">
        <f>IF(B223="","",IFERROR(VLOOKUP(B223,設定!$A$5:$B$30,2,FALSE),""))</f>
        <v/>
      </c>
      <c r="H223" s="12" t="str">
        <f t="shared" si="3"/>
        <v/>
      </c>
    </row>
    <row r="224" spans="1:8" ht="16.2">
      <c r="A224" s="8"/>
      <c r="B224" s="9"/>
      <c r="C224" s="9"/>
      <c r="D224" s="10"/>
      <c r="E224" s="9"/>
      <c r="F224" s="9"/>
      <c r="G224" s="11" t="str">
        <f>IF(B224="","",IFERROR(VLOOKUP(B224,設定!$A$5:$B$30,2,FALSE),""))</f>
        <v/>
      </c>
      <c r="H224" s="12" t="str">
        <f t="shared" si="3"/>
        <v/>
      </c>
    </row>
    <row r="225" spans="1:8" ht="16.2">
      <c r="A225" s="8"/>
      <c r="B225" s="9"/>
      <c r="C225" s="9"/>
      <c r="D225" s="10"/>
      <c r="E225" s="9"/>
      <c r="F225" s="9"/>
      <c r="G225" s="11" t="str">
        <f>IF(B225="","",IFERROR(VLOOKUP(B225,設定!$A$5:$B$30,2,FALSE),""))</f>
        <v/>
      </c>
      <c r="H225" s="12" t="str">
        <f t="shared" si="3"/>
        <v/>
      </c>
    </row>
    <row r="226" spans="1:8" ht="16.2">
      <c r="A226" s="8"/>
      <c r="B226" s="9"/>
      <c r="C226" s="9"/>
      <c r="D226" s="10"/>
      <c r="E226" s="9"/>
      <c r="F226" s="9"/>
      <c r="G226" s="11" t="str">
        <f>IF(B226="","",IFERROR(VLOOKUP(B226,設定!$A$5:$B$30,2,FALSE),""))</f>
        <v/>
      </c>
      <c r="H226" s="12" t="str">
        <f t="shared" si="3"/>
        <v/>
      </c>
    </row>
    <row r="227" spans="1:8" ht="16.2">
      <c r="A227" s="8"/>
      <c r="B227" s="9"/>
      <c r="C227" s="9"/>
      <c r="D227" s="10"/>
      <c r="E227" s="9"/>
      <c r="F227" s="9"/>
      <c r="G227" s="11" t="str">
        <f>IF(B227="","",IFERROR(VLOOKUP(B227,設定!$A$5:$B$30,2,FALSE),""))</f>
        <v/>
      </c>
      <c r="H227" s="12" t="str">
        <f t="shared" si="3"/>
        <v/>
      </c>
    </row>
    <row r="228" spans="1:8" ht="16.2">
      <c r="A228" s="8"/>
      <c r="B228" s="9"/>
      <c r="C228" s="9"/>
      <c r="D228" s="10"/>
      <c r="E228" s="9"/>
      <c r="F228" s="9"/>
      <c r="G228" s="11" t="str">
        <f>IF(B228="","",IFERROR(VLOOKUP(B228,設定!$A$5:$B$30,2,FALSE),""))</f>
        <v/>
      </c>
      <c r="H228" s="12" t="str">
        <f t="shared" si="3"/>
        <v/>
      </c>
    </row>
    <row r="229" spans="1:8" ht="16.2">
      <c r="A229" s="8"/>
      <c r="B229" s="9"/>
      <c r="C229" s="9"/>
      <c r="D229" s="10"/>
      <c r="E229" s="9"/>
      <c r="F229" s="9"/>
      <c r="G229" s="11" t="str">
        <f>IF(B229="","",IFERROR(VLOOKUP(B229,設定!$A$5:$B$30,2,FALSE),""))</f>
        <v/>
      </c>
      <c r="H229" s="12" t="str">
        <f t="shared" si="3"/>
        <v/>
      </c>
    </row>
    <row r="230" spans="1:8" ht="16.2">
      <c r="A230" s="8"/>
      <c r="B230" s="9"/>
      <c r="C230" s="9"/>
      <c r="D230" s="10"/>
      <c r="E230" s="9"/>
      <c r="F230" s="9"/>
      <c r="G230" s="11" t="str">
        <f>IF(B230="","",IFERROR(VLOOKUP(B230,設定!$A$5:$B$30,2,FALSE),""))</f>
        <v/>
      </c>
      <c r="H230" s="12" t="str">
        <f t="shared" si="3"/>
        <v/>
      </c>
    </row>
    <row r="231" spans="1:8" ht="16.2">
      <c r="A231" s="8"/>
      <c r="B231" s="9"/>
      <c r="C231" s="9"/>
      <c r="D231" s="10"/>
      <c r="E231" s="9"/>
      <c r="F231" s="9"/>
      <c r="G231" s="11" t="str">
        <f>IF(B231="","",IFERROR(VLOOKUP(B231,設定!$A$5:$B$30,2,FALSE),""))</f>
        <v/>
      </c>
      <c r="H231" s="12" t="str">
        <f t="shared" si="3"/>
        <v/>
      </c>
    </row>
    <row r="232" spans="1:8" ht="16.2">
      <c r="A232" s="8"/>
      <c r="B232" s="9"/>
      <c r="C232" s="9"/>
      <c r="D232" s="10"/>
      <c r="E232" s="9"/>
      <c r="F232" s="9"/>
      <c r="G232" s="11" t="str">
        <f>IF(B232="","",IFERROR(VLOOKUP(B232,設定!$A$5:$B$30,2,FALSE),""))</f>
        <v/>
      </c>
      <c r="H232" s="12" t="str">
        <f t="shared" si="3"/>
        <v/>
      </c>
    </row>
    <row r="233" spans="1:8" ht="16.2">
      <c r="A233" s="8"/>
      <c r="B233" s="9"/>
      <c r="C233" s="9"/>
      <c r="D233" s="10"/>
      <c r="E233" s="9"/>
      <c r="F233" s="9"/>
      <c r="G233" s="11" t="str">
        <f>IF(B233="","",IFERROR(VLOOKUP(B233,設定!$A$5:$B$30,2,FALSE),""))</f>
        <v/>
      </c>
      <c r="H233" s="12" t="str">
        <f t="shared" si="3"/>
        <v/>
      </c>
    </row>
    <row r="234" spans="1:8" ht="16.2">
      <c r="A234" s="8"/>
      <c r="B234" s="9"/>
      <c r="C234" s="9"/>
      <c r="D234" s="10"/>
      <c r="E234" s="9"/>
      <c r="F234" s="9"/>
      <c r="G234" s="11" t="str">
        <f>IF(B234="","",IFERROR(VLOOKUP(B234,設定!$A$5:$B$30,2,FALSE),""))</f>
        <v/>
      </c>
      <c r="H234" s="12" t="str">
        <f t="shared" si="3"/>
        <v/>
      </c>
    </row>
    <row r="235" spans="1:8" ht="16.2">
      <c r="A235" s="8"/>
      <c r="B235" s="9"/>
      <c r="C235" s="9"/>
      <c r="D235" s="10"/>
      <c r="E235" s="9"/>
      <c r="F235" s="9"/>
      <c r="G235" s="11" t="str">
        <f>IF(B235="","",IFERROR(VLOOKUP(B235,設定!$A$5:$B$30,2,FALSE),""))</f>
        <v/>
      </c>
      <c r="H235" s="12" t="str">
        <f t="shared" si="3"/>
        <v/>
      </c>
    </row>
    <row r="236" spans="1:8" ht="16.2">
      <c r="A236" s="8"/>
      <c r="B236" s="9"/>
      <c r="C236" s="9"/>
      <c r="D236" s="10"/>
      <c r="E236" s="9"/>
      <c r="F236" s="9"/>
      <c r="G236" s="11" t="str">
        <f>IF(B236="","",IFERROR(VLOOKUP(B236,設定!$A$5:$B$30,2,FALSE),""))</f>
        <v/>
      </c>
      <c r="H236" s="12" t="str">
        <f t="shared" si="3"/>
        <v/>
      </c>
    </row>
    <row r="237" spans="1:8" ht="16.2">
      <c r="A237" s="8"/>
      <c r="B237" s="9"/>
      <c r="C237" s="9"/>
      <c r="D237" s="10"/>
      <c r="E237" s="9"/>
      <c r="F237" s="9"/>
      <c r="G237" s="11" t="str">
        <f>IF(B237="","",IFERROR(VLOOKUP(B237,設定!$A$5:$B$30,2,FALSE),""))</f>
        <v/>
      </c>
      <c r="H237" s="12" t="str">
        <f t="shared" si="3"/>
        <v/>
      </c>
    </row>
    <row r="238" spans="1:8" ht="16.2">
      <c r="A238" s="8"/>
      <c r="B238" s="9"/>
      <c r="C238" s="9"/>
      <c r="D238" s="10"/>
      <c r="E238" s="9"/>
      <c r="F238" s="9"/>
      <c r="G238" s="11" t="str">
        <f>IF(B238="","",IFERROR(VLOOKUP(B238,設定!$A$5:$B$30,2,FALSE),""))</f>
        <v/>
      </c>
      <c r="H238" s="12" t="str">
        <f t="shared" si="3"/>
        <v/>
      </c>
    </row>
    <row r="239" spans="1:8" ht="16.2">
      <c r="A239" s="8"/>
      <c r="B239" s="9"/>
      <c r="C239" s="9"/>
      <c r="D239" s="10"/>
      <c r="E239" s="9"/>
      <c r="F239" s="9"/>
      <c r="G239" s="11" t="str">
        <f>IF(B239="","",IFERROR(VLOOKUP(B239,設定!$A$5:$B$30,2,FALSE),""))</f>
        <v/>
      </c>
      <c r="H239" s="12" t="str">
        <f t="shared" si="3"/>
        <v/>
      </c>
    </row>
    <row r="240" spans="1:8" ht="16.2">
      <c r="A240" s="8"/>
      <c r="B240" s="9"/>
      <c r="C240" s="9"/>
      <c r="D240" s="10"/>
      <c r="E240" s="9"/>
      <c r="F240" s="9"/>
      <c r="G240" s="11" t="str">
        <f>IF(B240="","",IFERROR(VLOOKUP(B240,設定!$A$5:$B$30,2,FALSE),""))</f>
        <v/>
      </c>
      <c r="H240" s="12" t="str">
        <f t="shared" si="3"/>
        <v/>
      </c>
    </row>
    <row r="241" spans="1:8" ht="16.2">
      <c r="A241" s="8"/>
      <c r="B241" s="9"/>
      <c r="C241" s="9"/>
      <c r="D241" s="10"/>
      <c r="E241" s="9"/>
      <c r="F241" s="9"/>
      <c r="G241" s="11" t="str">
        <f>IF(B241="","",IFERROR(VLOOKUP(B241,設定!$A$5:$B$30,2,FALSE),""))</f>
        <v/>
      </c>
      <c r="H241" s="12" t="str">
        <f t="shared" si="3"/>
        <v/>
      </c>
    </row>
    <row r="242" spans="1:8" ht="16.2">
      <c r="A242" s="8"/>
      <c r="B242" s="9"/>
      <c r="C242" s="9"/>
      <c r="D242" s="10"/>
      <c r="E242" s="9"/>
      <c r="F242" s="9"/>
      <c r="G242" s="11" t="str">
        <f>IF(B242="","",IFERROR(VLOOKUP(B242,設定!$A$5:$B$30,2,FALSE),""))</f>
        <v/>
      </c>
      <c r="H242" s="12" t="str">
        <f t="shared" si="3"/>
        <v/>
      </c>
    </row>
    <row r="243" spans="1:8" ht="16.2">
      <c r="A243" s="8"/>
      <c r="B243" s="9"/>
      <c r="C243" s="9"/>
      <c r="D243" s="10"/>
      <c r="E243" s="9"/>
      <c r="F243" s="9"/>
      <c r="G243" s="11" t="str">
        <f>IF(B243="","",IFERROR(VLOOKUP(B243,設定!$A$5:$B$30,2,FALSE),""))</f>
        <v/>
      </c>
      <c r="H243" s="12" t="str">
        <f t="shared" si="3"/>
        <v/>
      </c>
    </row>
    <row r="244" spans="1:8" ht="16.2">
      <c r="A244" s="8"/>
      <c r="B244" s="9"/>
      <c r="C244" s="9"/>
      <c r="D244" s="10"/>
      <c r="E244" s="9"/>
      <c r="F244" s="9"/>
      <c r="G244" s="11" t="str">
        <f>IF(B244="","",IFERROR(VLOOKUP(B244,設定!$A$5:$B$30,2,FALSE),""))</f>
        <v/>
      </c>
      <c r="H244" s="12" t="str">
        <f t="shared" si="3"/>
        <v/>
      </c>
    </row>
    <row r="245" spans="1:8" ht="16.2">
      <c r="A245" s="8"/>
      <c r="B245" s="9"/>
      <c r="C245" s="9"/>
      <c r="D245" s="10"/>
      <c r="E245" s="9"/>
      <c r="F245" s="9"/>
      <c r="G245" s="11" t="str">
        <f>IF(B245="","",IFERROR(VLOOKUP(B245,設定!$A$5:$B$30,2,FALSE),""))</f>
        <v/>
      </c>
      <c r="H245" s="12" t="str">
        <f t="shared" si="3"/>
        <v/>
      </c>
    </row>
    <row r="246" spans="1:8" ht="16.2">
      <c r="A246" s="8"/>
      <c r="B246" s="9"/>
      <c r="C246" s="9"/>
      <c r="D246" s="10"/>
      <c r="E246" s="9"/>
      <c r="F246" s="9"/>
      <c r="G246" s="11" t="str">
        <f>IF(B246="","",IFERROR(VLOOKUP(B246,設定!$A$5:$B$30,2,FALSE),""))</f>
        <v/>
      </c>
      <c r="H246" s="12" t="str">
        <f t="shared" si="3"/>
        <v/>
      </c>
    </row>
    <row r="247" spans="1:8" ht="16.2">
      <c r="A247" s="8"/>
      <c r="B247" s="9"/>
      <c r="C247" s="9"/>
      <c r="D247" s="10"/>
      <c r="E247" s="9"/>
      <c r="F247" s="9"/>
      <c r="G247" s="11" t="str">
        <f>IF(B247="","",IFERROR(VLOOKUP(B247,設定!$A$5:$B$30,2,FALSE),""))</f>
        <v/>
      </c>
      <c r="H247" s="12" t="str">
        <f t="shared" si="3"/>
        <v/>
      </c>
    </row>
    <row r="248" spans="1:8" ht="16.2">
      <c r="A248" s="8"/>
      <c r="B248" s="9"/>
      <c r="C248" s="9"/>
      <c r="D248" s="10"/>
      <c r="E248" s="9"/>
      <c r="F248" s="9"/>
      <c r="G248" s="11" t="str">
        <f>IF(B248="","",IFERROR(VLOOKUP(B248,設定!$A$5:$B$30,2,FALSE),""))</f>
        <v/>
      </c>
      <c r="H248" s="12" t="str">
        <f t="shared" si="3"/>
        <v/>
      </c>
    </row>
    <row r="249" spans="1:8" ht="16.2">
      <c r="A249" s="8"/>
      <c r="B249" s="9"/>
      <c r="C249" s="9"/>
      <c r="D249" s="10"/>
      <c r="E249" s="9"/>
      <c r="F249" s="9"/>
      <c r="G249" s="11" t="str">
        <f>IF(B249="","",IFERROR(VLOOKUP(B249,設定!$A$5:$B$30,2,FALSE),""))</f>
        <v/>
      </c>
      <c r="H249" s="12" t="str">
        <f t="shared" si="3"/>
        <v/>
      </c>
    </row>
    <row r="250" spans="1:8" ht="16.2">
      <c r="A250" s="8"/>
      <c r="B250" s="9"/>
      <c r="C250" s="9"/>
      <c r="D250" s="10"/>
      <c r="E250" s="9"/>
      <c r="F250" s="9"/>
      <c r="G250" s="11" t="str">
        <f>IF(B250="","",IFERROR(VLOOKUP(B250,設定!$A$5:$B$30,2,FALSE),""))</f>
        <v/>
      </c>
      <c r="H250" s="12" t="str">
        <f t="shared" si="3"/>
        <v/>
      </c>
    </row>
    <row r="251" spans="1:8" ht="16.2">
      <c r="A251" s="8"/>
      <c r="B251" s="9"/>
      <c r="C251" s="9"/>
      <c r="D251" s="10"/>
      <c r="E251" s="9"/>
      <c r="F251" s="9"/>
      <c r="G251" s="11" t="str">
        <f>IF(B251="","",IFERROR(VLOOKUP(B251,設定!$A$5:$B$30,2,FALSE),""))</f>
        <v/>
      </c>
      <c r="H251" s="12" t="str">
        <f t="shared" si="3"/>
        <v/>
      </c>
    </row>
    <row r="252" spans="1:8" ht="16.2">
      <c r="A252" s="8"/>
      <c r="B252" s="9"/>
      <c r="C252" s="9"/>
      <c r="D252" s="10"/>
      <c r="E252" s="9"/>
      <c r="F252" s="9"/>
      <c r="G252" s="11" t="str">
        <f>IF(B252="","",IFERROR(VLOOKUP(B252,設定!$A$5:$B$30,2,FALSE),""))</f>
        <v/>
      </c>
      <c r="H252" s="12" t="str">
        <f t="shared" si="3"/>
        <v/>
      </c>
    </row>
    <row r="253" spans="1:8" ht="16.2">
      <c r="A253" s="8"/>
      <c r="B253" s="9"/>
      <c r="C253" s="9"/>
      <c r="D253" s="10"/>
      <c r="E253" s="9"/>
      <c r="F253" s="9"/>
      <c r="G253" s="11" t="str">
        <f>IF(B253="","",IFERROR(VLOOKUP(B253,設定!$A$5:$B$30,2,FALSE),""))</f>
        <v/>
      </c>
      <c r="H253" s="12" t="str">
        <f t="shared" si="3"/>
        <v/>
      </c>
    </row>
    <row r="254" spans="1:8" ht="16.2">
      <c r="A254" s="8"/>
      <c r="B254" s="9"/>
      <c r="C254" s="9"/>
      <c r="D254" s="10"/>
      <c r="E254" s="9"/>
      <c r="F254" s="9"/>
      <c r="G254" s="11" t="str">
        <f>IF(B254="","",IFERROR(VLOOKUP(B254,設定!$A$5:$B$30,2,FALSE),""))</f>
        <v/>
      </c>
      <c r="H254" s="12" t="str">
        <f t="shared" si="3"/>
        <v/>
      </c>
    </row>
    <row r="255" spans="1:8" ht="16.2">
      <c r="A255" s="8"/>
      <c r="B255" s="9"/>
      <c r="C255" s="9"/>
      <c r="D255" s="10"/>
      <c r="E255" s="9"/>
      <c r="F255" s="9"/>
      <c r="G255" s="11" t="str">
        <f>IF(B255="","",IFERROR(VLOOKUP(B255,設定!$A$5:$B$30,2,FALSE),""))</f>
        <v/>
      </c>
      <c r="H255" s="12" t="str">
        <f t="shared" si="3"/>
        <v/>
      </c>
    </row>
    <row r="256" spans="1:8" ht="16.2">
      <c r="A256" s="8"/>
      <c r="B256" s="9"/>
      <c r="C256" s="9"/>
      <c r="D256" s="10"/>
      <c r="E256" s="9"/>
      <c r="F256" s="9"/>
      <c r="G256" s="11" t="str">
        <f>IF(B256="","",IFERROR(VLOOKUP(B256,設定!$A$5:$B$30,2,FALSE),""))</f>
        <v/>
      </c>
      <c r="H256" s="12" t="str">
        <f t="shared" si="3"/>
        <v/>
      </c>
    </row>
    <row r="257" spans="1:8" ht="16.2">
      <c r="A257" s="8"/>
      <c r="B257" s="9"/>
      <c r="C257" s="9"/>
      <c r="D257" s="10"/>
      <c r="E257" s="9"/>
      <c r="F257" s="9"/>
      <c r="G257" s="11" t="str">
        <f>IF(B257="","",IFERROR(VLOOKUP(B257,設定!$A$5:$B$30,2,FALSE),""))</f>
        <v/>
      </c>
      <c r="H257" s="12" t="str">
        <f t="shared" si="3"/>
        <v/>
      </c>
    </row>
    <row r="258" spans="1:8" ht="16.2">
      <c r="A258" s="8"/>
      <c r="B258" s="9"/>
      <c r="C258" s="9"/>
      <c r="D258" s="10"/>
      <c r="E258" s="9"/>
      <c r="F258" s="9"/>
      <c r="G258" s="11" t="str">
        <f>IF(B258="","",IFERROR(VLOOKUP(B258,設定!$A$5:$B$30,2,FALSE),""))</f>
        <v/>
      </c>
      <c r="H258" s="12" t="str">
        <f t="shared" si="3"/>
        <v/>
      </c>
    </row>
    <row r="259" spans="1:8" ht="16.2">
      <c r="A259" s="8"/>
      <c r="B259" s="9"/>
      <c r="C259" s="9"/>
      <c r="D259" s="10"/>
      <c r="E259" s="9"/>
      <c r="F259" s="9"/>
      <c r="G259" s="11" t="str">
        <f>IF(B259="","",IFERROR(VLOOKUP(B259,設定!$A$5:$B$30,2,FALSE),""))</f>
        <v/>
      </c>
      <c r="H259" s="12" t="str">
        <f t="shared" si="3"/>
        <v/>
      </c>
    </row>
    <row r="260" spans="1:8" ht="16.2">
      <c r="A260" s="8"/>
      <c r="B260" s="9"/>
      <c r="C260" s="9"/>
      <c r="D260" s="10"/>
      <c r="E260" s="9"/>
      <c r="F260" s="9"/>
      <c r="G260" s="11" t="str">
        <f>IF(B260="","",IFERROR(VLOOKUP(B260,設定!$A$5:$B$30,2,FALSE),""))</f>
        <v/>
      </c>
      <c r="H260" s="12" t="str">
        <f t="shared" ref="H260:H303" si="4">IF(A260="","",YEAR(A260)*100+MONTH(A260))</f>
        <v/>
      </c>
    </row>
    <row r="261" spans="1:8" ht="16.2">
      <c r="A261" s="8"/>
      <c r="B261" s="9"/>
      <c r="C261" s="9"/>
      <c r="D261" s="10"/>
      <c r="E261" s="9"/>
      <c r="F261" s="9"/>
      <c r="G261" s="11" t="str">
        <f>IF(B261="","",IFERROR(VLOOKUP(B261,設定!$A$5:$B$30,2,FALSE),""))</f>
        <v/>
      </c>
      <c r="H261" s="12" t="str">
        <f t="shared" si="4"/>
        <v/>
      </c>
    </row>
    <row r="262" spans="1:8" ht="16.2">
      <c r="A262" s="8"/>
      <c r="B262" s="9"/>
      <c r="C262" s="9"/>
      <c r="D262" s="10"/>
      <c r="E262" s="9"/>
      <c r="F262" s="9"/>
      <c r="G262" s="11" t="str">
        <f>IF(B262="","",IFERROR(VLOOKUP(B262,設定!$A$5:$B$30,2,FALSE),""))</f>
        <v/>
      </c>
      <c r="H262" s="12" t="str">
        <f t="shared" si="4"/>
        <v/>
      </c>
    </row>
    <row r="263" spans="1:8" ht="16.2">
      <c r="A263" s="8"/>
      <c r="B263" s="9"/>
      <c r="C263" s="9"/>
      <c r="D263" s="10"/>
      <c r="E263" s="9"/>
      <c r="F263" s="9"/>
      <c r="G263" s="11" t="str">
        <f>IF(B263="","",IFERROR(VLOOKUP(B263,設定!$A$5:$B$30,2,FALSE),""))</f>
        <v/>
      </c>
      <c r="H263" s="12" t="str">
        <f t="shared" si="4"/>
        <v/>
      </c>
    </row>
    <row r="264" spans="1:8" ht="16.2">
      <c r="A264" s="8"/>
      <c r="B264" s="9"/>
      <c r="C264" s="9"/>
      <c r="D264" s="10"/>
      <c r="E264" s="9"/>
      <c r="F264" s="9"/>
      <c r="G264" s="11" t="str">
        <f>IF(B264="","",IFERROR(VLOOKUP(B264,設定!$A$5:$B$30,2,FALSE),""))</f>
        <v/>
      </c>
      <c r="H264" s="12" t="str">
        <f t="shared" si="4"/>
        <v/>
      </c>
    </row>
    <row r="265" spans="1:8" ht="16.2">
      <c r="A265" s="8"/>
      <c r="B265" s="9"/>
      <c r="C265" s="9"/>
      <c r="D265" s="10"/>
      <c r="E265" s="9"/>
      <c r="F265" s="9"/>
      <c r="G265" s="11" t="str">
        <f>IF(B265="","",IFERROR(VLOOKUP(B265,設定!$A$5:$B$30,2,FALSE),""))</f>
        <v/>
      </c>
      <c r="H265" s="12" t="str">
        <f t="shared" si="4"/>
        <v/>
      </c>
    </row>
    <row r="266" spans="1:8" ht="16.2">
      <c r="A266" s="8"/>
      <c r="B266" s="9"/>
      <c r="C266" s="9"/>
      <c r="D266" s="10"/>
      <c r="E266" s="9"/>
      <c r="F266" s="9"/>
      <c r="G266" s="11" t="str">
        <f>IF(B266="","",IFERROR(VLOOKUP(B266,設定!$A$5:$B$30,2,FALSE),""))</f>
        <v/>
      </c>
      <c r="H266" s="12" t="str">
        <f t="shared" si="4"/>
        <v/>
      </c>
    </row>
    <row r="267" spans="1:8" ht="16.2">
      <c r="A267" s="8"/>
      <c r="B267" s="9"/>
      <c r="C267" s="9"/>
      <c r="D267" s="10"/>
      <c r="E267" s="9"/>
      <c r="F267" s="9"/>
      <c r="G267" s="11" t="str">
        <f>IF(B267="","",IFERROR(VLOOKUP(B267,設定!$A$5:$B$30,2,FALSE),""))</f>
        <v/>
      </c>
      <c r="H267" s="12" t="str">
        <f t="shared" si="4"/>
        <v/>
      </c>
    </row>
    <row r="268" spans="1:8" ht="16.2">
      <c r="A268" s="8"/>
      <c r="B268" s="9"/>
      <c r="C268" s="9"/>
      <c r="D268" s="10"/>
      <c r="E268" s="9"/>
      <c r="F268" s="9"/>
      <c r="G268" s="11" t="str">
        <f>IF(B268="","",IFERROR(VLOOKUP(B268,設定!$A$5:$B$30,2,FALSE),""))</f>
        <v/>
      </c>
      <c r="H268" s="12" t="str">
        <f t="shared" si="4"/>
        <v/>
      </c>
    </row>
    <row r="269" spans="1:8" ht="16.2">
      <c r="A269" s="8"/>
      <c r="B269" s="9"/>
      <c r="C269" s="9"/>
      <c r="D269" s="10"/>
      <c r="E269" s="9"/>
      <c r="F269" s="9"/>
      <c r="G269" s="11" t="str">
        <f>IF(B269="","",IFERROR(VLOOKUP(B269,設定!$A$5:$B$30,2,FALSE),""))</f>
        <v/>
      </c>
      <c r="H269" s="12" t="str">
        <f t="shared" si="4"/>
        <v/>
      </c>
    </row>
    <row r="270" spans="1:8" ht="16.2">
      <c r="A270" s="8"/>
      <c r="B270" s="9"/>
      <c r="C270" s="9"/>
      <c r="D270" s="10"/>
      <c r="E270" s="9"/>
      <c r="F270" s="9"/>
      <c r="G270" s="11" t="str">
        <f>IF(B270="","",IFERROR(VLOOKUP(B270,設定!$A$5:$B$30,2,FALSE),""))</f>
        <v/>
      </c>
      <c r="H270" s="12" t="str">
        <f t="shared" si="4"/>
        <v/>
      </c>
    </row>
    <row r="271" spans="1:8" ht="16.2">
      <c r="A271" s="8"/>
      <c r="B271" s="9"/>
      <c r="C271" s="9"/>
      <c r="D271" s="10"/>
      <c r="E271" s="9"/>
      <c r="F271" s="9"/>
      <c r="G271" s="11" t="str">
        <f>IF(B271="","",IFERROR(VLOOKUP(B271,設定!$A$5:$B$30,2,FALSE),""))</f>
        <v/>
      </c>
      <c r="H271" s="12" t="str">
        <f t="shared" si="4"/>
        <v/>
      </c>
    </row>
    <row r="272" spans="1:8" ht="16.2">
      <c r="A272" s="8"/>
      <c r="B272" s="9"/>
      <c r="C272" s="9"/>
      <c r="D272" s="10"/>
      <c r="E272" s="9"/>
      <c r="F272" s="9"/>
      <c r="G272" s="11" t="str">
        <f>IF(B272="","",IFERROR(VLOOKUP(B272,設定!$A$5:$B$30,2,FALSE),""))</f>
        <v/>
      </c>
      <c r="H272" s="12" t="str">
        <f t="shared" si="4"/>
        <v/>
      </c>
    </row>
    <row r="273" spans="1:8" ht="16.2">
      <c r="A273" s="8"/>
      <c r="B273" s="9"/>
      <c r="C273" s="9"/>
      <c r="D273" s="10"/>
      <c r="E273" s="9"/>
      <c r="F273" s="9"/>
      <c r="G273" s="11" t="str">
        <f>IF(B273="","",IFERROR(VLOOKUP(B273,設定!$A$5:$B$30,2,FALSE),""))</f>
        <v/>
      </c>
      <c r="H273" s="12" t="str">
        <f t="shared" si="4"/>
        <v/>
      </c>
    </row>
    <row r="274" spans="1:8" ht="16.2">
      <c r="A274" s="8"/>
      <c r="B274" s="9"/>
      <c r="C274" s="9"/>
      <c r="D274" s="10"/>
      <c r="E274" s="9"/>
      <c r="F274" s="9"/>
      <c r="G274" s="11" t="str">
        <f>IF(B274="","",IFERROR(VLOOKUP(B274,設定!$A$5:$B$30,2,FALSE),""))</f>
        <v/>
      </c>
      <c r="H274" s="12" t="str">
        <f t="shared" si="4"/>
        <v/>
      </c>
    </row>
    <row r="275" spans="1:8" ht="16.2">
      <c r="A275" s="8"/>
      <c r="B275" s="9"/>
      <c r="C275" s="9"/>
      <c r="D275" s="10"/>
      <c r="E275" s="9"/>
      <c r="F275" s="9"/>
      <c r="G275" s="11" t="str">
        <f>IF(B275="","",IFERROR(VLOOKUP(B275,設定!$A$5:$B$30,2,FALSE),""))</f>
        <v/>
      </c>
      <c r="H275" s="12" t="str">
        <f t="shared" si="4"/>
        <v/>
      </c>
    </row>
    <row r="276" spans="1:8" ht="16.2">
      <c r="A276" s="8"/>
      <c r="B276" s="9"/>
      <c r="C276" s="9"/>
      <c r="D276" s="10"/>
      <c r="E276" s="9"/>
      <c r="F276" s="9"/>
      <c r="G276" s="11" t="str">
        <f>IF(B276="","",IFERROR(VLOOKUP(B276,設定!$A$5:$B$30,2,FALSE),""))</f>
        <v/>
      </c>
      <c r="H276" s="12" t="str">
        <f t="shared" si="4"/>
        <v/>
      </c>
    </row>
    <row r="277" spans="1:8" ht="16.2">
      <c r="A277" s="8"/>
      <c r="B277" s="9"/>
      <c r="C277" s="9"/>
      <c r="D277" s="10"/>
      <c r="E277" s="9"/>
      <c r="F277" s="9"/>
      <c r="G277" s="11" t="str">
        <f>IF(B277="","",IFERROR(VLOOKUP(B277,設定!$A$5:$B$30,2,FALSE),""))</f>
        <v/>
      </c>
      <c r="H277" s="12" t="str">
        <f t="shared" si="4"/>
        <v/>
      </c>
    </row>
    <row r="278" spans="1:8" ht="16.2">
      <c r="A278" s="8"/>
      <c r="B278" s="9"/>
      <c r="C278" s="9"/>
      <c r="D278" s="10"/>
      <c r="E278" s="9"/>
      <c r="F278" s="9"/>
      <c r="G278" s="11" t="str">
        <f>IF(B278="","",IFERROR(VLOOKUP(B278,設定!$A$5:$B$30,2,FALSE),""))</f>
        <v/>
      </c>
      <c r="H278" s="12" t="str">
        <f t="shared" si="4"/>
        <v/>
      </c>
    </row>
    <row r="279" spans="1:8" ht="16.2">
      <c r="A279" s="8"/>
      <c r="B279" s="9"/>
      <c r="C279" s="9"/>
      <c r="D279" s="10"/>
      <c r="E279" s="9"/>
      <c r="F279" s="9"/>
      <c r="G279" s="11" t="str">
        <f>IF(B279="","",IFERROR(VLOOKUP(B279,設定!$A$5:$B$30,2,FALSE),""))</f>
        <v/>
      </c>
      <c r="H279" s="12" t="str">
        <f t="shared" si="4"/>
        <v/>
      </c>
    </row>
    <row r="280" spans="1:8" ht="16.2">
      <c r="A280" s="8"/>
      <c r="B280" s="9"/>
      <c r="C280" s="9"/>
      <c r="D280" s="10"/>
      <c r="E280" s="9"/>
      <c r="F280" s="9"/>
      <c r="G280" s="11" t="str">
        <f>IF(B280="","",IFERROR(VLOOKUP(B280,設定!$A$5:$B$30,2,FALSE),""))</f>
        <v/>
      </c>
      <c r="H280" s="12" t="str">
        <f t="shared" si="4"/>
        <v/>
      </c>
    </row>
    <row r="281" spans="1:8" ht="16.2">
      <c r="A281" s="8"/>
      <c r="B281" s="9"/>
      <c r="C281" s="9"/>
      <c r="D281" s="10"/>
      <c r="E281" s="9"/>
      <c r="F281" s="9"/>
      <c r="G281" s="11" t="str">
        <f>IF(B281="","",IFERROR(VLOOKUP(B281,設定!$A$5:$B$30,2,FALSE),""))</f>
        <v/>
      </c>
      <c r="H281" s="12" t="str">
        <f t="shared" si="4"/>
        <v/>
      </c>
    </row>
    <row r="282" spans="1:8" ht="16.2">
      <c r="A282" s="8"/>
      <c r="B282" s="9"/>
      <c r="C282" s="9"/>
      <c r="D282" s="10"/>
      <c r="E282" s="9"/>
      <c r="F282" s="9"/>
      <c r="G282" s="11" t="str">
        <f>IF(B282="","",IFERROR(VLOOKUP(B282,設定!$A$5:$B$30,2,FALSE),""))</f>
        <v/>
      </c>
      <c r="H282" s="12" t="str">
        <f t="shared" si="4"/>
        <v/>
      </c>
    </row>
    <row r="283" spans="1:8" ht="16.2">
      <c r="A283" s="8"/>
      <c r="B283" s="9"/>
      <c r="C283" s="9"/>
      <c r="D283" s="10"/>
      <c r="E283" s="9"/>
      <c r="F283" s="9"/>
      <c r="G283" s="11" t="str">
        <f>IF(B283="","",IFERROR(VLOOKUP(B283,設定!$A$5:$B$30,2,FALSE),""))</f>
        <v/>
      </c>
      <c r="H283" s="12" t="str">
        <f t="shared" si="4"/>
        <v/>
      </c>
    </row>
    <row r="284" spans="1:8" ht="16.2">
      <c r="A284" s="8"/>
      <c r="B284" s="9"/>
      <c r="C284" s="9"/>
      <c r="D284" s="10"/>
      <c r="E284" s="9"/>
      <c r="F284" s="9"/>
      <c r="G284" s="11" t="str">
        <f>IF(B284="","",IFERROR(VLOOKUP(B284,設定!$A$5:$B$30,2,FALSE),""))</f>
        <v/>
      </c>
      <c r="H284" s="12" t="str">
        <f t="shared" si="4"/>
        <v/>
      </c>
    </row>
    <row r="285" spans="1:8" ht="16.2">
      <c r="A285" s="8"/>
      <c r="B285" s="9"/>
      <c r="C285" s="9"/>
      <c r="D285" s="10"/>
      <c r="E285" s="9"/>
      <c r="F285" s="9"/>
      <c r="G285" s="11" t="str">
        <f>IF(B285="","",IFERROR(VLOOKUP(B285,設定!$A$5:$B$30,2,FALSE),""))</f>
        <v/>
      </c>
      <c r="H285" s="12" t="str">
        <f t="shared" si="4"/>
        <v/>
      </c>
    </row>
    <row r="286" spans="1:8" ht="16.2">
      <c r="A286" s="8"/>
      <c r="B286" s="9"/>
      <c r="C286" s="9"/>
      <c r="D286" s="10"/>
      <c r="E286" s="9"/>
      <c r="F286" s="9"/>
      <c r="G286" s="11" t="str">
        <f>IF(B286="","",IFERROR(VLOOKUP(B286,設定!$A$5:$B$30,2,FALSE),""))</f>
        <v/>
      </c>
      <c r="H286" s="12" t="str">
        <f t="shared" si="4"/>
        <v/>
      </c>
    </row>
    <row r="287" spans="1:8" ht="16.2">
      <c r="A287" s="8"/>
      <c r="B287" s="9"/>
      <c r="C287" s="9"/>
      <c r="D287" s="10"/>
      <c r="E287" s="9"/>
      <c r="F287" s="9"/>
      <c r="G287" s="11" t="str">
        <f>IF(B287="","",IFERROR(VLOOKUP(B287,設定!$A$5:$B$30,2,FALSE),""))</f>
        <v/>
      </c>
      <c r="H287" s="12" t="str">
        <f t="shared" si="4"/>
        <v/>
      </c>
    </row>
    <row r="288" spans="1:8" ht="16.2">
      <c r="A288" s="8"/>
      <c r="B288" s="9"/>
      <c r="C288" s="9"/>
      <c r="D288" s="10"/>
      <c r="E288" s="9"/>
      <c r="F288" s="9"/>
      <c r="G288" s="11" t="str">
        <f>IF(B288="","",IFERROR(VLOOKUP(B288,設定!$A$5:$B$30,2,FALSE),""))</f>
        <v/>
      </c>
      <c r="H288" s="12" t="str">
        <f t="shared" si="4"/>
        <v/>
      </c>
    </row>
    <row r="289" spans="1:8" ht="16.2">
      <c r="A289" s="8"/>
      <c r="B289" s="9"/>
      <c r="C289" s="9"/>
      <c r="D289" s="10"/>
      <c r="E289" s="9"/>
      <c r="F289" s="9"/>
      <c r="G289" s="11" t="str">
        <f>IF(B289="","",IFERROR(VLOOKUP(B289,設定!$A$5:$B$30,2,FALSE),""))</f>
        <v/>
      </c>
      <c r="H289" s="12" t="str">
        <f t="shared" si="4"/>
        <v/>
      </c>
    </row>
    <row r="290" spans="1:8" ht="16.2">
      <c r="A290" s="8"/>
      <c r="B290" s="9"/>
      <c r="C290" s="9"/>
      <c r="D290" s="10"/>
      <c r="E290" s="9"/>
      <c r="F290" s="9"/>
      <c r="G290" s="11" t="str">
        <f>IF(B290="","",IFERROR(VLOOKUP(B290,設定!$A$5:$B$30,2,FALSE),""))</f>
        <v/>
      </c>
      <c r="H290" s="12" t="str">
        <f t="shared" si="4"/>
        <v/>
      </c>
    </row>
    <row r="291" spans="1:8" ht="16.2">
      <c r="A291" s="8"/>
      <c r="B291" s="9"/>
      <c r="C291" s="9"/>
      <c r="D291" s="10"/>
      <c r="E291" s="9"/>
      <c r="F291" s="9"/>
      <c r="G291" s="11" t="str">
        <f>IF(B291="","",IFERROR(VLOOKUP(B291,設定!$A$5:$B$30,2,FALSE),""))</f>
        <v/>
      </c>
      <c r="H291" s="12" t="str">
        <f t="shared" si="4"/>
        <v/>
      </c>
    </row>
    <row r="292" spans="1:8" ht="16.2">
      <c r="A292" s="8"/>
      <c r="B292" s="9"/>
      <c r="C292" s="9"/>
      <c r="D292" s="10"/>
      <c r="E292" s="9"/>
      <c r="F292" s="9"/>
      <c r="G292" s="11" t="str">
        <f>IF(B292="","",IFERROR(VLOOKUP(B292,設定!$A$5:$B$30,2,FALSE),""))</f>
        <v/>
      </c>
      <c r="H292" s="12" t="str">
        <f t="shared" si="4"/>
        <v/>
      </c>
    </row>
    <row r="293" spans="1:8" ht="16.2">
      <c r="A293" s="8"/>
      <c r="B293" s="9"/>
      <c r="C293" s="9"/>
      <c r="D293" s="10"/>
      <c r="E293" s="9"/>
      <c r="F293" s="9"/>
      <c r="G293" s="11" t="str">
        <f>IF(B293="","",IFERROR(VLOOKUP(B293,設定!$A$5:$B$30,2,FALSE),""))</f>
        <v/>
      </c>
      <c r="H293" s="12" t="str">
        <f t="shared" si="4"/>
        <v/>
      </c>
    </row>
    <row r="294" spans="1:8" ht="16.2">
      <c r="A294" s="8"/>
      <c r="B294" s="9"/>
      <c r="C294" s="9"/>
      <c r="D294" s="10"/>
      <c r="E294" s="9"/>
      <c r="F294" s="9"/>
      <c r="G294" s="11" t="str">
        <f>IF(B294="","",IFERROR(VLOOKUP(B294,設定!$A$5:$B$30,2,FALSE),""))</f>
        <v/>
      </c>
      <c r="H294" s="12" t="str">
        <f t="shared" si="4"/>
        <v/>
      </c>
    </row>
    <row r="295" spans="1:8" ht="16.2">
      <c r="A295" s="8"/>
      <c r="B295" s="9"/>
      <c r="C295" s="9"/>
      <c r="D295" s="10"/>
      <c r="E295" s="9"/>
      <c r="F295" s="9"/>
      <c r="G295" s="11" t="str">
        <f>IF(B295="","",IFERROR(VLOOKUP(B295,設定!$A$5:$B$30,2,FALSE),""))</f>
        <v/>
      </c>
      <c r="H295" s="12" t="str">
        <f t="shared" si="4"/>
        <v/>
      </c>
    </row>
    <row r="296" spans="1:8" ht="16.2">
      <c r="A296" s="8"/>
      <c r="B296" s="9"/>
      <c r="C296" s="9"/>
      <c r="D296" s="10"/>
      <c r="E296" s="9"/>
      <c r="F296" s="9"/>
      <c r="G296" s="11" t="str">
        <f>IF(B296="","",IFERROR(VLOOKUP(B296,設定!$A$5:$B$30,2,FALSE),""))</f>
        <v/>
      </c>
      <c r="H296" s="12" t="str">
        <f t="shared" si="4"/>
        <v/>
      </c>
    </row>
    <row r="297" spans="1:8" ht="16.2">
      <c r="A297" s="8"/>
      <c r="B297" s="9"/>
      <c r="C297" s="9"/>
      <c r="D297" s="10"/>
      <c r="E297" s="9"/>
      <c r="F297" s="9"/>
      <c r="G297" s="11" t="str">
        <f>IF(B297="","",IFERROR(VLOOKUP(B297,設定!$A$5:$B$30,2,FALSE),""))</f>
        <v/>
      </c>
      <c r="H297" s="12" t="str">
        <f t="shared" si="4"/>
        <v/>
      </c>
    </row>
    <row r="298" spans="1:8" ht="16.2">
      <c r="A298" s="8"/>
      <c r="B298" s="9"/>
      <c r="C298" s="9"/>
      <c r="D298" s="10"/>
      <c r="E298" s="9"/>
      <c r="F298" s="9"/>
      <c r="G298" s="11" t="str">
        <f>IF(B298="","",IFERROR(VLOOKUP(B298,設定!$A$5:$B$30,2,FALSE),""))</f>
        <v/>
      </c>
      <c r="H298" s="12" t="str">
        <f t="shared" si="4"/>
        <v/>
      </c>
    </row>
    <row r="299" spans="1:8" ht="16.2">
      <c r="A299" s="8"/>
      <c r="B299" s="9"/>
      <c r="C299" s="9"/>
      <c r="D299" s="10"/>
      <c r="E299" s="9"/>
      <c r="F299" s="9"/>
      <c r="G299" s="11" t="str">
        <f>IF(B299="","",IFERROR(VLOOKUP(B299,設定!$A$5:$B$30,2,FALSE),""))</f>
        <v/>
      </c>
      <c r="H299" s="12" t="str">
        <f t="shared" si="4"/>
        <v/>
      </c>
    </row>
    <row r="300" spans="1:8" ht="16.2">
      <c r="A300" s="8"/>
      <c r="B300" s="9"/>
      <c r="C300" s="9"/>
      <c r="D300" s="10"/>
      <c r="E300" s="9"/>
      <c r="F300" s="9"/>
      <c r="G300" s="11" t="str">
        <f>IF(B300="","",IFERROR(VLOOKUP(B300,設定!$A$5:$B$30,2,FALSE),""))</f>
        <v/>
      </c>
      <c r="H300" s="12" t="str">
        <f t="shared" si="4"/>
        <v/>
      </c>
    </row>
    <row r="301" spans="1:8" ht="16.2">
      <c r="A301" s="8"/>
      <c r="B301" s="9"/>
      <c r="C301" s="9"/>
      <c r="D301" s="10"/>
      <c r="E301" s="9"/>
      <c r="F301" s="9"/>
      <c r="G301" s="11" t="str">
        <f>IF(B301="","",IFERROR(VLOOKUP(B301,設定!$A$5:$B$30,2,FALSE),""))</f>
        <v/>
      </c>
      <c r="H301" s="12" t="str">
        <f t="shared" si="4"/>
        <v/>
      </c>
    </row>
    <row r="302" spans="1:8" ht="16.2">
      <c r="A302" s="8"/>
      <c r="B302" s="9"/>
      <c r="C302" s="9"/>
      <c r="D302" s="10"/>
      <c r="E302" s="9"/>
      <c r="F302" s="9"/>
      <c r="G302" s="11" t="str">
        <f>IF(B302="","",IFERROR(VLOOKUP(B302,設定!$A$5:$B$30,2,FALSE),""))</f>
        <v/>
      </c>
      <c r="H302" s="12" t="str">
        <f t="shared" si="4"/>
        <v/>
      </c>
    </row>
    <row r="303" spans="1:8" ht="16.2">
      <c r="A303" s="8"/>
      <c r="B303" s="9"/>
      <c r="C303" s="9"/>
      <c r="D303" s="10"/>
      <c r="E303" s="9"/>
      <c r="F303" s="9"/>
      <c r="G303" s="11" t="str">
        <f>IF(B303="","",IFERROR(VLOOKUP(B303,設定!$A$5:$B$30,2,FALSE),""))</f>
        <v/>
      </c>
      <c r="H303" s="12" t="str">
        <f t="shared" si="4"/>
        <v/>
      </c>
    </row>
  </sheetData>
  <sheetProtection sheet="1" formatColumns="0" formatRows="0" sort="0" autoFilter="0"/>
  <autoFilter ref="A3:H3" xr:uid="{00000000-0009-0000-0000-000001000000}"/>
  <phoneticPr fontId="10"/>
  <dataValidations count="1">
    <dataValidation type="date" operator="greaterThan" allowBlank="1" showErrorMessage="1" error="日付を入れてください（例: 2027/1/25）" sqref="A4:A303" xr:uid="{00000000-0002-0000-0100-000000000000}">
      <formula1>36525.625</formula1>
    </dataValidation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2000000}">
          <x14:formula1>
            <xm:f>設定!$A$5:$A$30</xm:f>
          </x14:formula1>
          <xm:sqref>B4:B303</xm:sqref>
        </x14:dataValidation>
        <x14:dataValidation type="list" allowBlank="1" xr:uid="{00000000-0002-0000-0100-000004000000}">
          <x14:formula1>
            <xm:f>設定!$E$5:$E$12</xm:f>
          </x14:formula1>
          <xm:sqref>E4:E303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9C6A4"/>
  </sheetPr>
  <dimension ref="A1:J36"/>
  <sheetViews>
    <sheetView showGridLines="0" workbookViewId="0"/>
  </sheetViews>
  <sheetFormatPr defaultRowHeight="13.2"/>
  <cols>
    <col min="1" max="1" width="20" customWidth="1"/>
    <col min="2" max="2" width="12" customWidth="1"/>
    <col min="3" max="5" width="13" customWidth="1"/>
    <col min="6" max="6" width="10" customWidth="1"/>
    <col min="7" max="7" width="16" customWidth="1"/>
    <col min="8" max="8" width="3" customWidth="1"/>
    <col min="9" max="9" width="18" customWidth="1"/>
    <col min="10" max="10" width="13" customWidth="1"/>
  </cols>
  <sheetData>
    <row r="1" spans="1:10" ht="28.05" customHeight="1">
      <c r="A1" s="4" t="s">
        <v>72</v>
      </c>
      <c r="C1" s="5" t="s">
        <v>73</v>
      </c>
    </row>
    <row r="2" spans="1:10" ht="19.8">
      <c r="A2" s="13" t="s">
        <v>74</v>
      </c>
      <c r="B2" s="14">
        <v>1</v>
      </c>
    </row>
    <row r="4" spans="1:10" ht="16.2">
      <c r="A4" s="13" t="s">
        <v>75</v>
      </c>
      <c r="B4" s="15">
        <f>SUMIFS(入力!$D:$D,入力!$G:$G,"収入",入力!$H:$H,(設定!$B$2*100+$B$2))</f>
        <v>280000</v>
      </c>
    </row>
    <row r="5" spans="1:10" ht="16.2">
      <c r="A5" s="13" t="s">
        <v>76</v>
      </c>
      <c r="B5" s="15">
        <f>SUMIFS(入力!$D:$D,入力!$G:$G,"固定費",入力!$H:$H,(設定!$B$2*100+$B$2))</f>
        <v>118100</v>
      </c>
    </row>
    <row r="6" spans="1:10" ht="16.2">
      <c r="A6" s="13" t="s">
        <v>77</v>
      </c>
      <c r="B6" s="15">
        <f>SUMIFS(入力!$D:$D,入力!$G:$G,"変動費",入力!$H:$H,(設定!$B$2*100+$B$2))</f>
        <v>76866</v>
      </c>
    </row>
    <row r="7" spans="1:10" ht="16.2">
      <c r="A7" s="13" t="s">
        <v>78</v>
      </c>
      <c r="B7" s="15">
        <f>SUMIFS(入力!$D:$D,入力!$G:$G,"貯金",入力!$H:$H,(設定!$B$2*100+$B$2))</f>
        <v>50000</v>
      </c>
    </row>
    <row r="8" spans="1:10" ht="16.2">
      <c r="A8" s="16" t="s">
        <v>79</v>
      </c>
      <c r="B8" s="17">
        <f>B4-B5-B6-B7</f>
        <v>35034</v>
      </c>
      <c r="C8" s="5" t="s">
        <v>80</v>
      </c>
    </row>
    <row r="10" spans="1:10" ht="16.2">
      <c r="A10" s="6" t="s">
        <v>23</v>
      </c>
      <c r="B10" s="6" t="s">
        <v>81</v>
      </c>
      <c r="C10" s="6" t="s">
        <v>82</v>
      </c>
      <c r="D10" s="6" t="s">
        <v>83</v>
      </c>
      <c r="E10" s="6" t="s">
        <v>84</v>
      </c>
      <c r="F10" s="6" t="s">
        <v>85</v>
      </c>
      <c r="G10" s="6" t="s">
        <v>86</v>
      </c>
      <c r="I10" s="6" t="s">
        <v>26</v>
      </c>
      <c r="J10" s="6" t="s">
        <v>87</v>
      </c>
    </row>
    <row r="11" spans="1:10" ht="16.2">
      <c r="A11" s="18" t="str">
        <f>IF(設定!A5="","",設定!A5)</f>
        <v>給料</v>
      </c>
      <c r="B11" s="19" t="str">
        <f>IF(設定!A5="","",設定!B5)</f>
        <v>収入</v>
      </c>
      <c r="C11" s="15" t="str">
        <f>IF(OR(設定!A5="",設定!C5=""),"",設定!C5)</f>
        <v/>
      </c>
      <c r="D11" s="15">
        <f>IF(A11="","",SUMIFS(入力!$D:$D,入力!$B:$B,$A11,入力!$H:$H,(設定!$B$2*100+$B$2)))</f>
        <v>280000</v>
      </c>
      <c r="E11" s="15" t="str">
        <f t="shared" ref="E11:E36" si="0">IF(OR(A11="",C11="",B11="収入"),"",C11-D11)</f>
        <v/>
      </c>
      <c r="F11" s="20" t="str">
        <f t="shared" ref="F11:F36" si="1">IF(OR(A11="",C11="",B11="収入"),"",IF(C11=0,"",D11/C11))</f>
        <v/>
      </c>
      <c r="G11" s="21" t="str">
        <f t="shared" ref="G11:G36" si="2">IF(F11="","",REPT("■",MIN(10,ROUND(F11*10,0))))</f>
        <v/>
      </c>
      <c r="I11" s="18" t="str">
        <f>IF(設定!E5="","",設定!E5)</f>
        <v>現金</v>
      </c>
      <c r="J11" s="15">
        <f>IF(I11="","",SUMIFS(入力!$D:$D,入力!$E:$E,$I11,入力!$H:$H,(設定!$B$2*100+$B$2),入力!$G:$G,"&lt;&gt;収入"))</f>
        <v>20776</v>
      </c>
    </row>
    <row r="12" spans="1:10" ht="16.2">
      <c r="A12" s="18" t="str">
        <f>IF(設定!A6="","",設定!A6)</f>
        <v>副収入</v>
      </c>
      <c r="B12" s="19" t="str">
        <f>IF(設定!A6="","",設定!B6)</f>
        <v>収入</v>
      </c>
      <c r="C12" s="15" t="str">
        <f>IF(OR(設定!A6="",設定!C6=""),"",設定!C6)</f>
        <v/>
      </c>
      <c r="D12" s="15">
        <f>IF(A12="","",SUMIFS(入力!$D:$D,入力!$B:$B,$A12,入力!$H:$H,(設定!$B$2*100+$B$2)))</f>
        <v>0</v>
      </c>
      <c r="E12" s="15" t="str">
        <f t="shared" si="0"/>
        <v/>
      </c>
      <c r="F12" s="20" t="str">
        <f t="shared" si="1"/>
        <v/>
      </c>
      <c r="G12" s="21" t="str">
        <f t="shared" si="2"/>
        <v/>
      </c>
      <c r="I12" s="18" t="str">
        <f>IF(設定!E6="","",設定!E6)</f>
        <v>クレジットカード</v>
      </c>
      <c r="J12" s="15">
        <f>IF(I12="","",SUMIFS(入力!$D:$D,入力!$E:$E,$I12,入力!$H:$H,(設定!$B$2*100+$B$2),入力!$G:$G,"&lt;&gt;収入"))</f>
        <v>33130</v>
      </c>
    </row>
    <row r="13" spans="1:10" ht="16.2">
      <c r="A13" s="18" t="str">
        <f>IF(設定!A7="","",設定!A7)</f>
        <v>その他の収入</v>
      </c>
      <c r="B13" s="19" t="str">
        <f>IF(設定!A7="","",設定!B7)</f>
        <v>収入</v>
      </c>
      <c r="C13" s="15" t="str">
        <f>IF(OR(設定!A7="",設定!C7=""),"",設定!C7)</f>
        <v/>
      </c>
      <c r="D13" s="15">
        <f>IF(A13="","",SUMIFS(入力!$D:$D,入力!$B:$B,$A13,入力!$H:$H,(設定!$B$2*100+$B$2)))</f>
        <v>0</v>
      </c>
      <c r="E13" s="15" t="str">
        <f t="shared" si="0"/>
        <v/>
      </c>
      <c r="F13" s="20" t="str">
        <f t="shared" si="1"/>
        <v/>
      </c>
      <c r="G13" s="21" t="str">
        <f t="shared" si="2"/>
        <v/>
      </c>
      <c r="I13" s="18" t="str">
        <f>IF(設定!E7="","",設定!E7)</f>
        <v>電子マネー</v>
      </c>
      <c r="J13" s="15">
        <f>IF(I13="","",SUMIFS(入力!$D:$D,入力!$E:$E,$I13,入力!$H:$H,(設定!$B$2*100+$B$2),入力!$G:$G,"&lt;&gt;収入"))</f>
        <v>10200</v>
      </c>
    </row>
    <row r="14" spans="1:10" ht="16.2">
      <c r="A14" s="18" t="str">
        <f>IF(設定!A8="","",設定!A8)</f>
        <v>住居費</v>
      </c>
      <c r="B14" s="19" t="str">
        <f>IF(設定!A8="","",設定!B8)</f>
        <v>固定費</v>
      </c>
      <c r="C14" s="15">
        <f>IF(OR(設定!A8="",設定!C8=""),"",設定!C8)</f>
        <v>78000</v>
      </c>
      <c r="D14" s="15">
        <f>IF(A14="","",SUMIFS(入力!$D:$D,入力!$B:$B,$A14,入力!$H:$H,(設定!$B$2*100+$B$2)))</f>
        <v>78000</v>
      </c>
      <c r="E14" s="15">
        <f t="shared" si="0"/>
        <v>0</v>
      </c>
      <c r="F14" s="20">
        <f t="shared" si="1"/>
        <v>1</v>
      </c>
      <c r="G14" s="21" t="str">
        <f t="shared" si="2"/>
        <v>■■■■■■■■■■</v>
      </c>
      <c r="I14" s="18" t="str">
        <f>IF(設定!E8="","",設定!E8)</f>
        <v>QR決済</v>
      </c>
      <c r="J14" s="15">
        <f>IF(I14="","",SUMIFS(入力!$D:$D,入力!$E:$E,$I14,入力!$H:$H,(設定!$B$2*100+$B$2),入力!$G:$G,"&lt;&gt;収入"))</f>
        <v>23710</v>
      </c>
    </row>
    <row r="15" spans="1:10" ht="16.2">
      <c r="A15" s="18" t="str">
        <f>IF(設定!A9="","",設定!A9)</f>
        <v>電気</v>
      </c>
      <c r="B15" s="19" t="str">
        <f>IF(設定!A9="","",設定!B9)</f>
        <v>固定費</v>
      </c>
      <c r="C15" s="15">
        <f>IF(OR(設定!A9="",設定!C9=""),"",設定!C9)</f>
        <v>8000</v>
      </c>
      <c r="D15" s="15">
        <f>IF(A15="","",SUMIFS(入力!$D:$D,入力!$B:$B,$A15,入力!$H:$H,(設定!$B$2*100+$B$2)))</f>
        <v>7850</v>
      </c>
      <c r="E15" s="15">
        <f t="shared" si="0"/>
        <v>150</v>
      </c>
      <c r="F15" s="20">
        <f t="shared" si="1"/>
        <v>0.98124999999999996</v>
      </c>
      <c r="G15" s="21" t="str">
        <f t="shared" si="2"/>
        <v>■■■■■■■■■■</v>
      </c>
      <c r="I15" s="18" t="str">
        <f>IF(設定!E9="","",設定!E9)</f>
        <v>口座振替</v>
      </c>
      <c r="J15" s="15">
        <f>IF(I15="","",SUMIFS(入力!$D:$D,入力!$E:$E,$I15,入力!$H:$H,(設定!$B$2*100+$B$2),入力!$G:$G,"&lt;&gt;収入"))</f>
        <v>127150</v>
      </c>
    </row>
    <row r="16" spans="1:10" ht="16.2">
      <c r="A16" s="18" t="str">
        <f>IF(設定!A10="","",設定!A10)</f>
        <v>ガス</v>
      </c>
      <c r="B16" s="19" t="str">
        <f>IF(設定!A10="","",設定!B10)</f>
        <v>固定費</v>
      </c>
      <c r="C16" s="15">
        <f>IF(OR(設定!A10="",設定!C10=""),"",設定!C10)</f>
        <v>5000</v>
      </c>
      <c r="D16" s="15">
        <f>IF(A16="","",SUMIFS(入力!$D:$D,入力!$B:$B,$A16,入力!$H:$H,(設定!$B$2*100+$B$2)))</f>
        <v>5400</v>
      </c>
      <c r="E16" s="15">
        <f t="shared" si="0"/>
        <v>-400</v>
      </c>
      <c r="F16" s="20">
        <f t="shared" si="1"/>
        <v>1.08</v>
      </c>
      <c r="G16" s="21" t="str">
        <f t="shared" si="2"/>
        <v>■■■■■■■■■■</v>
      </c>
      <c r="I16" s="18" t="str">
        <f>IF(設定!E10="","",設定!E10)</f>
        <v>振込</v>
      </c>
      <c r="J16" s="15">
        <f>IF(I16="","",SUMIFS(入力!$D:$D,入力!$E:$E,$I16,入力!$H:$H,(設定!$B$2*100+$B$2),入力!$G:$G,"&lt;&gt;収入"))</f>
        <v>30000</v>
      </c>
    </row>
    <row r="17" spans="1:10" ht="16.2">
      <c r="A17" s="18" t="str">
        <f>IF(設定!A11="","",設定!A11)</f>
        <v>水道</v>
      </c>
      <c r="B17" s="19" t="str">
        <f>IF(設定!A11="","",設定!B11)</f>
        <v>固定費</v>
      </c>
      <c r="C17" s="15">
        <f>IF(OR(設定!A11="",設定!C11=""),"",設定!C11)</f>
        <v>4000</v>
      </c>
      <c r="D17" s="15">
        <f>IF(A17="","",SUMIFS(入力!$D:$D,入力!$B:$B,$A17,入力!$H:$H,(設定!$B$2*100+$B$2)))</f>
        <v>3900</v>
      </c>
      <c r="E17" s="15">
        <f t="shared" si="0"/>
        <v>100</v>
      </c>
      <c r="F17" s="20">
        <f t="shared" si="1"/>
        <v>0.97499999999999998</v>
      </c>
      <c r="G17" s="21" t="str">
        <f t="shared" si="2"/>
        <v>■■■■■■■■■■</v>
      </c>
      <c r="I17" s="18" t="str">
        <f>IF(設定!E11="","",設定!E11)</f>
        <v/>
      </c>
      <c r="J17" s="15" t="str">
        <f>IF(I17="","",SUMIFS(入力!$D:$D,入力!$E:$E,$I17,入力!$H:$H,(設定!$B$2*100+$B$2),入力!$G:$G,"&lt;&gt;収入"))</f>
        <v/>
      </c>
    </row>
    <row r="18" spans="1:10" ht="16.2">
      <c r="A18" s="18" t="str">
        <f>IF(設定!A12="","",設定!A12)</f>
        <v>通信費</v>
      </c>
      <c r="B18" s="19" t="str">
        <f>IF(設定!A12="","",設定!B12)</f>
        <v>固定費</v>
      </c>
      <c r="C18" s="15">
        <f>IF(OR(設定!A12="",設定!C12=""),"",設定!C12)</f>
        <v>9000</v>
      </c>
      <c r="D18" s="15">
        <f>IF(A18="","",SUMIFS(入力!$D:$D,入力!$B:$B,$A18,入力!$H:$H,(設定!$B$2*100+$B$2)))</f>
        <v>8980</v>
      </c>
      <c r="E18" s="15">
        <f t="shared" si="0"/>
        <v>20</v>
      </c>
      <c r="F18" s="20">
        <f t="shared" si="1"/>
        <v>0.99777777777777776</v>
      </c>
      <c r="G18" s="21" t="str">
        <f t="shared" si="2"/>
        <v>■■■■■■■■■■</v>
      </c>
      <c r="I18" s="18" t="str">
        <f>IF(設定!E12="","",設定!E12)</f>
        <v/>
      </c>
      <c r="J18" s="15" t="str">
        <f>IF(I18="","",SUMIFS(入力!$D:$D,入力!$E:$E,$I18,入力!$H:$H,(設定!$B$2*100+$B$2),入力!$G:$G,"&lt;&gt;収入"))</f>
        <v/>
      </c>
    </row>
    <row r="19" spans="1:10" ht="16.2">
      <c r="A19" s="18" t="str">
        <f>IF(設定!A13="","",設定!A13)</f>
        <v>保険</v>
      </c>
      <c r="B19" s="19" t="str">
        <f>IF(設定!A13="","",設定!B13)</f>
        <v>固定費</v>
      </c>
      <c r="C19" s="15">
        <f>IF(OR(設定!A13="",設定!C13=""),"",設定!C13)</f>
        <v>12000</v>
      </c>
      <c r="D19" s="15">
        <f>IF(A19="","",SUMIFS(入力!$D:$D,入力!$B:$B,$A19,入力!$H:$H,(設定!$B$2*100+$B$2)))</f>
        <v>12000</v>
      </c>
      <c r="E19" s="15">
        <f t="shared" si="0"/>
        <v>0</v>
      </c>
      <c r="F19" s="20">
        <f t="shared" si="1"/>
        <v>1</v>
      </c>
      <c r="G19" s="21" t="str">
        <f t="shared" si="2"/>
        <v>■■■■■■■■■■</v>
      </c>
    </row>
    <row r="20" spans="1:10" ht="16.2">
      <c r="A20" s="18" t="str">
        <f>IF(設定!A14="","",設定!A14)</f>
        <v>サブスク</v>
      </c>
      <c r="B20" s="19" t="str">
        <f>IF(設定!A14="","",設定!B14)</f>
        <v>固定費</v>
      </c>
      <c r="C20" s="15">
        <f>IF(OR(設定!A14="",設定!C14=""),"",設定!C14)</f>
        <v>3000</v>
      </c>
      <c r="D20" s="15">
        <f>IF(A20="","",SUMIFS(入力!$D:$D,入力!$B:$B,$A20,入力!$H:$H,(設定!$B$2*100+$B$2)))</f>
        <v>1970</v>
      </c>
      <c r="E20" s="15">
        <f t="shared" si="0"/>
        <v>1030</v>
      </c>
      <c r="F20" s="20">
        <f t="shared" si="1"/>
        <v>0.65666666666666662</v>
      </c>
      <c r="G20" s="21" t="str">
        <f t="shared" si="2"/>
        <v>■■■■■■■</v>
      </c>
    </row>
    <row r="21" spans="1:10" ht="16.2">
      <c r="A21" s="18" t="str">
        <f>IF(設定!A15="","",設定!A15)</f>
        <v>食費</v>
      </c>
      <c r="B21" s="19" t="str">
        <f>IF(設定!A15="","",設定!B15)</f>
        <v>変動費</v>
      </c>
      <c r="C21" s="15">
        <f>IF(OR(設定!A15="",設定!C15=""),"",設定!C15)</f>
        <v>40000</v>
      </c>
      <c r="D21" s="15">
        <f>IF(A21="","",SUMIFS(入力!$D:$D,入力!$B:$B,$A21,入力!$H:$H,(設定!$B$2*100+$B$2)))</f>
        <v>38486</v>
      </c>
      <c r="E21" s="15">
        <f t="shared" si="0"/>
        <v>1514</v>
      </c>
      <c r="F21" s="20">
        <f t="shared" si="1"/>
        <v>0.96214999999999995</v>
      </c>
      <c r="G21" s="21" t="str">
        <f t="shared" si="2"/>
        <v>■■■■■■■■■■</v>
      </c>
    </row>
    <row r="22" spans="1:10" ht="16.2">
      <c r="A22" s="18" t="str">
        <f>IF(設定!A16="","",設定!A16)</f>
        <v>日用品</v>
      </c>
      <c r="B22" s="19" t="str">
        <f>IF(設定!A16="","",設定!B16)</f>
        <v>変動費</v>
      </c>
      <c r="C22" s="15">
        <f>IF(OR(設定!A16="",設定!C16=""),"",設定!C16)</f>
        <v>8000</v>
      </c>
      <c r="D22" s="15">
        <f>IF(A22="","",SUMIFS(入力!$D:$D,入力!$B:$B,$A22,入力!$H:$H,(設定!$B$2*100+$B$2)))</f>
        <v>5200</v>
      </c>
      <c r="E22" s="15">
        <f t="shared" si="0"/>
        <v>2800</v>
      </c>
      <c r="F22" s="20">
        <f t="shared" si="1"/>
        <v>0.65</v>
      </c>
      <c r="G22" s="21" t="str">
        <f t="shared" si="2"/>
        <v>■■■■■■■</v>
      </c>
    </row>
    <row r="23" spans="1:10" ht="16.2">
      <c r="A23" s="18" t="str">
        <f>IF(設定!A17="","",設定!A17)</f>
        <v>外食</v>
      </c>
      <c r="B23" s="19" t="str">
        <f>IF(設定!A17="","",設定!B17)</f>
        <v>変動費</v>
      </c>
      <c r="C23" s="15">
        <f>IF(OR(設定!A17="",設定!C17=""),"",設定!C17)</f>
        <v>12000</v>
      </c>
      <c r="D23" s="15">
        <f>IF(A23="","",SUMIFS(入力!$D:$D,入力!$B:$B,$A23,入力!$H:$H,(設定!$B$2*100+$B$2)))</f>
        <v>10680</v>
      </c>
      <c r="E23" s="15">
        <f t="shared" si="0"/>
        <v>1320</v>
      </c>
      <c r="F23" s="20">
        <f t="shared" si="1"/>
        <v>0.89</v>
      </c>
      <c r="G23" s="21" t="str">
        <f t="shared" si="2"/>
        <v>■■■■■■■■■</v>
      </c>
    </row>
    <row r="24" spans="1:10" ht="16.2">
      <c r="A24" s="18" t="str">
        <f>IF(設定!A18="","",設定!A18)</f>
        <v>交通費</v>
      </c>
      <c r="B24" s="19" t="str">
        <f>IF(設定!A18="","",設定!B18)</f>
        <v>変動費</v>
      </c>
      <c r="C24" s="15">
        <f>IF(OR(設定!A18="",設定!C18=""),"",設定!C18)</f>
        <v>6000</v>
      </c>
      <c r="D24" s="15">
        <f>IF(A24="","",SUMIFS(入力!$D:$D,入力!$B:$B,$A24,入力!$H:$H,(設定!$B$2*100+$B$2)))</f>
        <v>5000</v>
      </c>
      <c r="E24" s="15">
        <f t="shared" si="0"/>
        <v>1000</v>
      </c>
      <c r="F24" s="20">
        <f t="shared" si="1"/>
        <v>0.83333333333333337</v>
      </c>
      <c r="G24" s="21" t="str">
        <f t="shared" si="2"/>
        <v>■■■■■■■■</v>
      </c>
    </row>
    <row r="25" spans="1:10" ht="16.2">
      <c r="A25" s="18" t="str">
        <f>IF(設定!A19="","",設定!A19)</f>
        <v>医療費</v>
      </c>
      <c r="B25" s="19" t="str">
        <f>IF(設定!A19="","",設定!B19)</f>
        <v>変動費</v>
      </c>
      <c r="C25" s="15">
        <f>IF(OR(設定!A19="",設定!C19=""),"",設定!C19)</f>
        <v>5000</v>
      </c>
      <c r="D25" s="15">
        <f>IF(A25="","",SUMIFS(入力!$D:$D,入力!$B:$B,$A25,入力!$H:$H,(設定!$B$2*100+$B$2)))</f>
        <v>0</v>
      </c>
      <c r="E25" s="15">
        <f t="shared" si="0"/>
        <v>5000</v>
      </c>
      <c r="F25" s="20">
        <f t="shared" si="1"/>
        <v>0</v>
      </c>
      <c r="G25" s="21" t="str">
        <f t="shared" si="2"/>
        <v/>
      </c>
    </row>
    <row r="26" spans="1:10" ht="16.2">
      <c r="A26" s="18" t="str">
        <f>IF(設定!A20="","",設定!A20)</f>
        <v>美容・衣服</v>
      </c>
      <c r="B26" s="19" t="str">
        <f>IF(設定!A20="","",設定!B20)</f>
        <v>変動費</v>
      </c>
      <c r="C26" s="15">
        <f>IF(OR(設定!A20="",設定!C20=""),"",設定!C20)</f>
        <v>10000</v>
      </c>
      <c r="D26" s="15">
        <f>IF(A26="","",SUMIFS(入力!$D:$D,入力!$B:$B,$A26,入力!$H:$H,(設定!$B$2*100+$B$2)))</f>
        <v>4400</v>
      </c>
      <c r="E26" s="15">
        <f t="shared" si="0"/>
        <v>5600</v>
      </c>
      <c r="F26" s="20">
        <f t="shared" si="1"/>
        <v>0.44</v>
      </c>
      <c r="G26" s="21" t="str">
        <f t="shared" si="2"/>
        <v>■■■■</v>
      </c>
    </row>
    <row r="27" spans="1:10" ht="16.2">
      <c r="A27" s="18" t="str">
        <f>IF(設定!A21="","",設定!A21)</f>
        <v>交際費</v>
      </c>
      <c r="B27" s="19" t="str">
        <f>IF(設定!A21="","",設定!B21)</f>
        <v>変動費</v>
      </c>
      <c r="C27" s="15">
        <f>IF(OR(設定!A21="",設定!C21=""),"",設定!C21)</f>
        <v>8000</v>
      </c>
      <c r="D27" s="15">
        <f>IF(A27="","",SUMIFS(入力!$D:$D,入力!$B:$B,$A27,入力!$H:$H,(設定!$B$2*100+$B$2)))</f>
        <v>6000</v>
      </c>
      <c r="E27" s="15">
        <f t="shared" si="0"/>
        <v>2000</v>
      </c>
      <c r="F27" s="20">
        <f t="shared" si="1"/>
        <v>0.75</v>
      </c>
      <c r="G27" s="21" t="str">
        <f t="shared" si="2"/>
        <v>■■■■■■■■</v>
      </c>
    </row>
    <row r="28" spans="1:10" ht="16.2">
      <c r="A28" s="18" t="str">
        <f>IF(設定!A22="","",設定!A22)</f>
        <v>趣味・レジャー</v>
      </c>
      <c r="B28" s="19" t="str">
        <f>IF(設定!A22="","",設定!B22)</f>
        <v>変動費</v>
      </c>
      <c r="C28" s="15">
        <f>IF(OR(設定!A22="",設定!C22=""),"",設定!C22)</f>
        <v>10000</v>
      </c>
      <c r="D28" s="15">
        <f>IF(A28="","",SUMIFS(入力!$D:$D,入力!$B:$B,$A28,入力!$H:$H,(設定!$B$2*100+$B$2)))</f>
        <v>7100</v>
      </c>
      <c r="E28" s="15">
        <f t="shared" si="0"/>
        <v>2900</v>
      </c>
      <c r="F28" s="20">
        <f t="shared" si="1"/>
        <v>0.71</v>
      </c>
      <c r="G28" s="21" t="str">
        <f t="shared" si="2"/>
        <v>■■■■■■■</v>
      </c>
    </row>
    <row r="29" spans="1:10" ht="16.2">
      <c r="A29" s="18" t="str">
        <f>IF(設定!A23="","",設定!A23)</f>
        <v>特別費</v>
      </c>
      <c r="B29" s="19" t="str">
        <f>IF(設定!A23="","",設定!B23)</f>
        <v>変動費</v>
      </c>
      <c r="C29" s="15">
        <f>IF(OR(設定!A23="",設定!C23=""),"",設定!C23)</f>
        <v>10000</v>
      </c>
      <c r="D29" s="15">
        <f>IF(A29="","",SUMIFS(入力!$D:$D,入力!$B:$B,$A29,入力!$H:$H,(設定!$B$2*100+$B$2)))</f>
        <v>0</v>
      </c>
      <c r="E29" s="15">
        <f t="shared" si="0"/>
        <v>10000</v>
      </c>
      <c r="F29" s="20">
        <f t="shared" si="1"/>
        <v>0</v>
      </c>
      <c r="G29" s="21" t="str">
        <f t="shared" si="2"/>
        <v/>
      </c>
    </row>
    <row r="30" spans="1:10" ht="16.2">
      <c r="A30" s="18" t="str">
        <f>IF(設定!A24="","",設定!A24)</f>
        <v>先取り貯金</v>
      </c>
      <c r="B30" s="19" t="str">
        <f>IF(設定!A24="","",設定!B24)</f>
        <v>貯金</v>
      </c>
      <c r="C30" s="15">
        <f>IF(OR(設定!A24="",設定!C24=""),"",設定!C24)</f>
        <v>30000</v>
      </c>
      <c r="D30" s="15">
        <f>IF(A30="","",SUMIFS(入力!$D:$D,入力!$B:$B,$A30,入力!$H:$H,(設定!$B$2*100+$B$2)))</f>
        <v>30000</v>
      </c>
      <c r="E30" s="15">
        <f t="shared" si="0"/>
        <v>0</v>
      </c>
      <c r="F30" s="20">
        <f t="shared" si="1"/>
        <v>1</v>
      </c>
      <c r="G30" s="21" t="str">
        <f t="shared" si="2"/>
        <v>■■■■■■■■■■</v>
      </c>
    </row>
    <row r="31" spans="1:10" ht="16.2">
      <c r="A31" s="18" t="str">
        <f>IF(設定!A25="","",設定!A25)</f>
        <v>つみたて投資</v>
      </c>
      <c r="B31" s="19" t="str">
        <f>IF(設定!A25="","",設定!B25)</f>
        <v>貯金</v>
      </c>
      <c r="C31" s="15">
        <f>IF(OR(設定!A25="",設定!C25=""),"",設定!C25)</f>
        <v>20000</v>
      </c>
      <c r="D31" s="15">
        <f>IF(A31="","",SUMIFS(入力!$D:$D,入力!$B:$B,$A31,入力!$H:$H,(設定!$B$2*100+$B$2)))</f>
        <v>20000</v>
      </c>
      <c r="E31" s="15">
        <f t="shared" si="0"/>
        <v>0</v>
      </c>
      <c r="F31" s="20">
        <f t="shared" si="1"/>
        <v>1</v>
      </c>
      <c r="G31" s="21" t="str">
        <f t="shared" si="2"/>
        <v>■■■■■■■■■■</v>
      </c>
    </row>
    <row r="32" spans="1:10" ht="16.2">
      <c r="A32" s="18" t="str">
        <f>IF(設定!A26="","",設定!A26)</f>
        <v/>
      </c>
      <c r="B32" s="19" t="str">
        <f>IF(設定!A26="","",設定!B26)</f>
        <v/>
      </c>
      <c r="C32" s="15" t="str">
        <f>IF(OR(設定!A26="",設定!C26=""),"",設定!C26)</f>
        <v/>
      </c>
      <c r="D32" s="15" t="str">
        <f>IF(A32="","",SUMIFS(入力!$D:$D,入力!$B:$B,$A32,入力!$H:$H,(設定!$B$2*100+$B$2)))</f>
        <v/>
      </c>
      <c r="E32" s="15" t="str">
        <f t="shared" si="0"/>
        <v/>
      </c>
      <c r="F32" s="20" t="str">
        <f t="shared" si="1"/>
        <v/>
      </c>
      <c r="G32" s="21" t="str">
        <f t="shared" si="2"/>
        <v/>
      </c>
    </row>
    <row r="33" spans="1:7" ht="16.2">
      <c r="A33" s="18" t="str">
        <f>IF(設定!A27="","",設定!A27)</f>
        <v/>
      </c>
      <c r="B33" s="19" t="str">
        <f>IF(設定!A27="","",設定!B27)</f>
        <v/>
      </c>
      <c r="C33" s="15" t="str">
        <f>IF(OR(設定!A27="",設定!C27=""),"",設定!C27)</f>
        <v/>
      </c>
      <c r="D33" s="15" t="str">
        <f>IF(A33="","",SUMIFS(入力!$D:$D,入力!$B:$B,$A33,入力!$H:$H,(設定!$B$2*100+$B$2)))</f>
        <v/>
      </c>
      <c r="E33" s="15" t="str">
        <f t="shared" si="0"/>
        <v/>
      </c>
      <c r="F33" s="20" t="str">
        <f t="shared" si="1"/>
        <v/>
      </c>
      <c r="G33" s="21" t="str">
        <f t="shared" si="2"/>
        <v/>
      </c>
    </row>
    <row r="34" spans="1:7" ht="16.2">
      <c r="A34" s="18" t="str">
        <f>IF(設定!A28="","",設定!A28)</f>
        <v/>
      </c>
      <c r="B34" s="19" t="str">
        <f>IF(設定!A28="","",設定!B28)</f>
        <v/>
      </c>
      <c r="C34" s="15" t="str">
        <f>IF(OR(設定!A28="",設定!C28=""),"",設定!C28)</f>
        <v/>
      </c>
      <c r="D34" s="15" t="str">
        <f>IF(A34="","",SUMIFS(入力!$D:$D,入力!$B:$B,$A34,入力!$H:$H,(設定!$B$2*100+$B$2)))</f>
        <v/>
      </c>
      <c r="E34" s="15" t="str">
        <f t="shared" si="0"/>
        <v/>
      </c>
      <c r="F34" s="20" t="str">
        <f t="shared" si="1"/>
        <v/>
      </c>
      <c r="G34" s="21" t="str">
        <f t="shared" si="2"/>
        <v/>
      </c>
    </row>
    <row r="35" spans="1:7" ht="16.2">
      <c r="A35" s="18" t="str">
        <f>IF(設定!A29="","",設定!A29)</f>
        <v/>
      </c>
      <c r="B35" s="19" t="str">
        <f>IF(設定!A29="","",設定!B29)</f>
        <v/>
      </c>
      <c r="C35" s="15" t="str">
        <f>IF(OR(設定!A29="",設定!C29=""),"",設定!C29)</f>
        <v/>
      </c>
      <c r="D35" s="15" t="str">
        <f>IF(A35="","",SUMIFS(入力!$D:$D,入力!$B:$B,$A35,入力!$H:$H,(設定!$B$2*100+$B$2)))</f>
        <v/>
      </c>
      <c r="E35" s="15" t="str">
        <f t="shared" si="0"/>
        <v/>
      </c>
      <c r="F35" s="20" t="str">
        <f t="shared" si="1"/>
        <v/>
      </c>
      <c r="G35" s="21" t="str">
        <f t="shared" si="2"/>
        <v/>
      </c>
    </row>
    <row r="36" spans="1:7" ht="16.2">
      <c r="A36" s="18" t="str">
        <f>IF(設定!A30="","",設定!A30)</f>
        <v/>
      </c>
      <c r="B36" s="19" t="str">
        <f>IF(設定!A30="","",設定!B30)</f>
        <v/>
      </c>
      <c r="C36" s="15" t="str">
        <f>IF(OR(設定!A30="",設定!C30=""),"",設定!C30)</f>
        <v/>
      </c>
      <c r="D36" s="15" t="str">
        <f>IF(A36="","",SUMIFS(入力!$D:$D,入力!$B:$B,$A36,入力!$H:$H,(設定!$B$2*100+$B$2)))</f>
        <v/>
      </c>
      <c r="E36" s="15" t="str">
        <f t="shared" si="0"/>
        <v/>
      </c>
      <c r="F36" s="20" t="str">
        <f t="shared" si="1"/>
        <v/>
      </c>
      <c r="G36" s="21" t="str">
        <f t="shared" si="2"/>
        <v/>
      </c>
    </row>
  </sheetData>
  <sheetProtection sheet="1" objects="1" scenarios="1"/>
  <phoneticPr fontId="10"/>
  <conditionalFormatting sqref="F11:F36">
    <cfRule type="cellIs" dxfId="0" priority="1" operator="greaterThan">
      <formula>1</formula>
    </cfRule>
  </conditionalFormatting>
  <dataValidations count="1">
    <dataValidation type="list" sqref="B2" xr:uid="{00000000-0002-0000-0200-000000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DB3A8"/>
  </sheetPr>
  <dimension ref="A1:E33"/>
  <sheetViews>
    <sheetView showGridLines="0" workbookViewId="0"/>
  </sheetViews>
  <sheetFormatPr defaultRowHeight="13.2"/>
  <cols>
    <col min="1" max="1" width="20" customWidth="1"/>
    <col min="2" max="2" width="12" customWidth="1"/>
    <col min="3" max="3" width="14" customWidth="1"/>
    <col min="4" max="4" width="3" customWidth="1"/>
    <col min="5" max="5" width="20" customWidth="1"/>
  </cols>
  <sheetData>
    <row r="1" spans="1:5" ht="28.05" customHeight="1">
      <c r="A1" s="4" t="s">
        <v>88</v>
      </c>
      <c r="C1" s="5" t="s">
        <v>89</v>
      </c>
    </row>
    <row r="2" spans="1:5" ht="16.2">
      <c r="A2" s="13" t="s">
        <v>90</v>
      </c>
      <c r="B2" s="22">
        <v>2027</v>
      </c>
    </row>
    <row r="4" spans="1:5" ht="16.2">
      <c r="A4" s="6" t="s">
        <v>23</v>
      </c>
      <c r="B4" s="6" t="s">
        <v>81</v>
      </c>
      <c r="C4" s="6" t="s">
        <v>91</v>
      </c>
      <c r="E4" s="6" t="s">
        <v>26</v>
      </c>
    </row>
    <row r="5" spans="1:5" ht="16.2">
      <c r="A5" s="9" t="s">
        <v>30</v>
      </c>
      <c r="B5" s="23" t="s">
        <v>75</v>
      </c>
      <c r="C5" s="10"/>
      <c r="E5" s="9" t="s">
        <v>48</v>
      </c>
    </row>
    <row r="6" spans="1:5" ht="16.2">
      <c r="A6" s="9" t="s">
        <v>64</v>
      </c>
      <c r="B6" s="23" t="s">
        <v>75</v>
      </c>
      <c r="C6" s="10"/>
      <c r="E6" s="9" t="s">
        <v>42</v>
      </c>
    </row>
    <row r="7" spans="1:5" ht="16.2">
      <c r="A7" s="9" t="s">
        <v>92</v>
      </c>
      <c r="B7" s="23" t="s">
        <v>75</v>
      </c>
      <c r="C7" s="10"/>
      <c r="E7" s="9" t="s">
        <v>52</v>
      </c>
    </row>
    <row r="8" spans="1:5" ht="16.2">
      <c r="A8" s="9" t="s">
        <v>33</v>
      </c>
      <c r="B8" s="23" t="s">
        <v>76</v>
      </c>
      <c r="C8" s="10">
        <v>78000</v>
      </c>
      <c r="E8" s="9" t="s">
        <v>49</v>
      </c>
    </row>
    <row r="9" spans="1:5" ht="16.2">
      <c r="A9" s="9" t="s">
        <v>36</v>
      </c>
      <c r="B9" s="23" t="s">
        <v>76</v>
      </c>
      <c r="C9" s="10">
        <v>8000</v>
      </c>
      <c r="E9" s="9" t="s">
        <v>35</v>
      </c>
    </row>
    <row r="10" spans="1:5" ht="16.2">
      <c r="A10" s="9" t="s">
        <v>38</v>
      </c>
      <c r="B10" s="23" t="s">
        <v>76</v>
      </c>
      <c r="C10" s="10">
        <v>5000</v>
      </c>
      <c r="E10" s="9" t="s">
        <v>32</v>
      </c>
    </row>
    <row r="11" spans="1:5" ht="16.2">
      <c r="A11" s="9" t="s">
        <v>39</v>
      </c>
      <c r="B11" s="23" t="s">
        <v>76</v>
      </c>
      <c r="C11" s="10">
        <v>4000</v>
      </c>
      <c r="E11" s="9"/>
    </row>
    <row r="12" spans="1:5" ht="16.2">
      <c r="A12" s="9" t="s">
        <v>40</v>
      </c>
      <c r="B12" s="23" t="s">
        <v>76</v>
      </c>
      <c r="C12" s="10">
        <v>9000</v>
      </c>
      <c r="E12" s="9"/>
    </row>
    <row r="13" spans="1:5" ht="16.2">
      <c r="A13" s="9" t="s">
        <v>43</v>
      </c>
      <c r="B13" s="23" t="s">
        <v>76</v>
      </c>
      <c r="C13" s="10">
        <v>12000</v>
      </c>
    </row>
    <row r="14" spans="1:5" ht="16.2">
      <c r="A14" s="9" t="s">
        <v>44</v>
      </c>
      <c r="B14" s="23" t="s">
        <v>76</v>
      </c>
      <c r="C14" s="10">
        <v>3000</v>
      </c>
    </row>
    <row r="15" spans="1:5" ht="16.2">
      <c r="A15" s="9" t="s">
        <v>46</v>
      </c>
      <c r="B15" s="23" t="s">
        <v>77</v>
      </c>
      <c r="C15" s="10">
        <v>40000</v>
      </c>
    </row>
    <row r="16" spans="1:5" ht="16.2">
      <c r="A16" s="9" t="s">
        <v>50</v>
      </c>
      <c r="B16" s="23" t="s">
        <v>77</v>
      </c>
      <c r="C16" s="10">
        <v>8000</v>
      </c>
    </row>
    <row r="17" spans="1:5" ht="16.2">
      <c r="A17" s="9" t="s">
        <v>53</v>
      </c>
      <c r="B17" s="23" t="s">
        <v>77</v>
      </c>
      <c r="C17" s="10">
        <v>12000</v>
      </c>
    </row>
    <row r="18" spans="1:5" ht="16.2">
      <c r="A18" s="9" t="s">
        <v>55</v>
      </c>
      <c r="B18" s="23" t="s">
        <v>77</v>
      </c>
      <c r="C18" s="10">
        <v>6000</v>
      </c>
    </row>
    <row r="19" spans="1:5" ht="16.2">
      <c r="A19" s="9" t="s">
        <v>66</v>
      </c>
      <c r="B19" s="23" t="s">
        <v>77</v>
      </c>
      <c r="C19" s="10">
        <v>5000</v>
      </c>
    </row>
    <row r="20" spans="1:5" ht="16.2">
      <c r="A20" s="9" t="s">
        <v>57</v>
      </c>
      <c r="B20" s="23" t="s">
        <v>77</v>
      </c>
      <c r="C20" s="10">
        <v>10000</v>
      </c>
    </row>
    <row r="21" spans="1:5" ht="16.2">
      <c r="A21" s="9" t="s">
        <v>59</v>
      </c>
      <c r="B21" s="23" t="s">
        <v>77</v>
      </c>
      <c r="C21" s="10">
        <v>8000</v>
      </c>
    </row>
    <row r="22" spans="1:5" ht="16.2">
      <c r="A22" s="9" t="s">
        <v>60</v>
      </c>
      <c r="B22" s="23" t="s">
        <v>77</v>
      </c>
      <c r="C22" s="10">
        <v>10000</v>
      </c>
    </row>
    <row r="23" spans="1:5" ht="16.2">
      <c r="A23" s="9" t="s">
        <v>70</v>
      </c>
      <c r="B23" s="23" t="s">
        <v>77</v>
      </c>
      <c r="C23" s="10">
        <v>10000</v>
      </c>
    </row>
    <row r="24" spans="1:5" ht="16.2">
      <c r="A24" s="9" t="s">
        <v>61</v>
      </c>
      <c r="B24" s="23" t="s">
        <v>78</v>
      </c>
      <c r="C24" s="10">
        <v>30000</v>
      </c>
    </row>
    <row r="25" spans="1:5" ht="16.2">
      <c r="A25" s="9" t="s">
        <v>62</v>
      </c>
      <c r="B25" s="23" t="s">
        <v>78</v>
      </c>
      <c r="C25" s="10">
        <v>20000</v>
      </c>
    </row>
    <row r="26" spans="1:5" ht="16.2">
      <c r="A26" s="9"/>
      <c r="B26" s="23"/>
      <c r="C26" s="10"/>
    </row>
    <row r="27" spans="1:5" ht="16.2">
      <c r="A27" s="9"/>
      <c r="B27" s="23"/>
      <c r="C27" s="10"/>
    </row>
    <row r="28" spans="1:5" ht="16.2">
      <c r="A28" s="9"/>
      <c r="B28" s="23"/>
      <c r="C28" s="10"/>
    </row>
    <row r="29" spans="1:5" ht="16.2">
      <c r="A29" s="9"/>
      <c r="B29" s="23"/>
      <c r="C29" s="10"/>
    </row>
    <row r="30" spans="1:5" ht="16.2">
      <c r="A30" s="9"/>
      <c r="B30" s="23"/>
      <c r="C30" s="10"/>
    </row>
    <row r="32" spans="1:5">
      <c r="A32" s="24" t="s">
        <v>93</v>
      </c>
      <c r="B32" s="24"/>
      <c r="C32" s="24"/>
      <c r="D32" s="24"/>
      <c r="E32" s="24"/>
    </row>
    <row r="33" spans="1:5">
      <c r="A33" s="24"/>
      <c r="B33" s="24"/>
      <c r="C33" s="24"/>
      <c r="D33" s="24"/>
      <c r="E33" s="24"/>
    </row>
  </sheetData>
  <sheetProtection sheet="1" formatColumns="0" formatRows="0" sort="0" autoFilter="0"/>
  <mergeCells count="1">
    <mergeCell ref="A32:E33"/>
  </mergeCells>
  <phoneticPr fontId="10"/>
  <dataValidations count="1">
    <dataValidation type="list" allowBlank="1" sqref="B5:B30" xr:uid="{00000000-0002-0000-0300-000000000000}">
      <formula1>"収入,固定費,変動費,貯金"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はじめに</vt:lpstr>
      <vt:lpstr>入力</vt:lpstr>
      <vt:lpstr>月のまとめ</vt:lpstr>
      <vt:lpstr>設定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2026-09-25T09:46:42Z</dcterms:created>
  <dcterms:modified xsi:type="dcterms:W3CDTF">2026-09-25T09:48:11Z</dcterms:modified>
  <cp:category/>
</cp:coreProperties>
</file>